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24240" windowHeight="12330" tabRatio="954" activeTab="6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  <sheet name="ფორმა 15" sheetId="60" r:id="rId21"/>
  </sheets>
  <externalReferences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C66" i="12" l="1"/>
  <c r="D39" i="12"/>
  <c r="D36" i="12"/>
  <c r="C36" i="12"/>
  <c r="C39" i="12"/>
  <c r="J15" i="10"/>
  <c r="J16" i="10"/>
  <c r="J23" i="10"/>
  <c r="G10" i="9"/>
  <c r="F10" i="9"/>
  <c r="D22" i="47" l="1"/>
  <c r="D28" i="47"/>
  <c r="D25" i="47"/>
  <c r="D36" i="47"/>
  <c r="D11" i="47"/>
  <c r="C11" i="47"/>
  <c r="C16" i="47"/>
  <c r="D16" i="47" s="1"/>
  <c r="D18" i="7"/>
  <c r="D18" i="3"/>
  <c r="G2" i="60" l="1"/>
  <c r="G26" i="60"/>
  <c r="C12" i="7" l="1"/>
  <c r="D12" i="7"/>
  <c r="C12" i="3"/>
  <c r="D12" i="3"/>
  <c r="D15" i="47" l="1"/>
  <c r="C20" i="59" l="1"/>
  <c r="C25" i="59"/>
  <c r="C24" i="59"/>
  <c r="C23" i="59"/>
  <c r="C22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0" i="40"/>
  <c r="C10" i="40"/>
  <c r="C13" i="59" l="1"/>
  <c r="I38" i="35"/>
  <c r="A5" i="9"/>
  <c r="A5" i="35" l="1"/>
  <c r="A5" i="39"/>
  <c r="A5" i="10"/>
  <c r="A5" i="18"/>
  <c r="A5" i="12"/>
  <c r="A6" i="46"/>
  <c r="A5" i="45"/>
  <c r="A5" i="44"/>
  <c r="A5" i="43"/>
  <c r="A6" i="27"/>
  <c r="A5" i="47"/>
  <c r="A6" i="40"/>
  <c r="A5" i="7"/>
  <c r="A5" i="3"/>
  <c r="I38" i="44" l="1"/>
  <c r="H38" i="44"/>
  <c r="D31" i="7" l="1"/>
  <c r="C31" i="7"/>
  <c r="D27" i="7"/>
  <c r="C27" i="7"/>
  <c r="C26" i="7" s="1"/>
  <c r="D26" i="7"/>
  <c r="D19" i="7"/>
  <c r="C19" i="7"/>
  <c r="D16" i="7"/>
  <c r="D10" i="7" s="1"/>
  <c r="D9" i="7" s="1"/>
  <c r="C16" i="7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35" i="46"/>
  <c r="H34" i="45"/>
  <c r="G34" i="45"/>
  <c r="I25" i="43"/>
  <c r="H25" i="43"/>
  <c r="G25" i="43"/>
  <c r="H10" i="9" l="1"/>
  <c r="I10" i="9" s="1"/>
  <c r="D14" i="12" s="1"/>
  <c r="D27" i="3"/>
  <c r="C27" i="3"/>
  <c r="D74" i="40" l="1"/>
  <c r="D65" i="40"/>
  <c r="D59" i="40"/>
  <c r="C59" i="40"/>
  <c r="D54" i="40"/>
  <c r="C54" i="40"/>
  <c r="D48" i="40"/>
  <c r="C48" i="40"/>
  <c r="D37" i="40"/>
  <c r="C11" i="59" s="1"/>
  <c r="C37" i="40"/>
  <c r="D33" i="40"/>
  <c r="C33" i="40"/>
  <c r="D24" i="40"/>
  <c r="D18" i="40" s="1"/>
  <c r="C24" i="40"/>
  <c r="C18" i="40" s="1"/>
  <c r="D15" i="40"/>
  <c r="C14" i="59" s="1"/>
  <c r="C15" i="40"/>
  <c r="A5" i="40"/>
  <c r="C14" i="40" l="1"/>
  <c r="C9" i="40" s="1"/>
  <c r="D14" i="40"/>
  <c r="D9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D9" i="3" s="1"/>
  <c r="B9" i="10"/>
  <c r="D10" i="12"/>
  <c r="D66" i="12" s="1"/>
  <c r="D64" i="12" s="1"/>
  <c r="D44" i="12" s="1"/>
  <c r="J9" i="10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<sst xmlns="http://schemas.openxmlformats.org/spreadsheetml/2006/main" count="1067" uniqueCount="585">
  <si>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</si>
  <si>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</si>
  <si>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</si>
  <si>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</si>
  <si>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</si>
  <si>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</si>
  <si>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</si>
  <si>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</si>
  <si>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</si>
  <si>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</si>
  <si>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</si>
  <si>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</si>
  <si>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</si>
  <si>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</si>
  <si>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</si>
  <si>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</si>
  <si>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</si>
  <si>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</si>
  <si>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</si>
  <si>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</si>
  <si>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</si>
  <si>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</si>
  <si>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</si>
  <si>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</si>
  <si>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</si>
  <si>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</si>
  <si>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</si>
  <si>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</si>
  <si>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</si>
  <si>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</si>
  <si>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</si>
  <si>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</si>
  <si>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</si>
  <si>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</si>
  <si>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</si>
  <si>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</si>
  <si>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</si>
  <si>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</si>
  <si>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</si>
  <si>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</si>
  <si>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</si>
  <si>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</si>
  <si>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</si>
  <si>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</si>
  <si>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</si>
  <si>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</si>
  <si>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</si>
  <si>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</si>
  <si>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</si>
  <si>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</si>
  <si>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</si>
  <si>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</si>
  <si>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</si>
  <si>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</si>
  <si>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</si>
  <si>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</si>
  <si>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</si>
  <si>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</si>
  <si>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</si>
  <si>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</si>
  <si>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</si>
  <si>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</si>
  <si>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</si>
  <si>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</si>
  <si>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</si>
  <si>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</si>
  <si>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</si>
  <si>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</si>
  <si>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</si>
  <si>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</si>
  <si>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</si>
  <si>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</si>
  <si>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</si>
  <si>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</si>
  <si>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</si>
  <si>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</si>
  <si>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</si>
  <si>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</si>
  <si>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</si>
  <si>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</si>
  <si>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</si>
  <si>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</si>
  <si>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</si>
  <si>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</si>
  <si>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</si>
  <si>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</si>
  <si>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</si>
  <si>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</si>
  <si>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</si>
  <si>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</si>
  <si>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</si>
  <si>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</si>
  <si>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</si>
  <si>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</si>
  <si>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</si>
  <si>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</si>
  <si>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</si>
  <si>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</si>
  <si>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</si>
  <si>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</si>
  <si>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</si>
  <si>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</si>
  <si>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</si>
  <si>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</si>
  <si>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</si>
  <si>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</si>
  <si>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</si>
  <si>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</si>
  <si>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</si>
  <si>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</si>
  <si>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</si>
  <si>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</si>
  <si>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</si>
  <si>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</si>
  <si>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</si>
  <si>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</si>
  <si>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</si>
  <si>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</si>
  <si>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</si>
  <si>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</si>
  <si>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</si>
  <si>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</si>
  <si>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</si>
  <si>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</si>
  <si>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</si>
  <si>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</si>
  <si>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</si>
  <si>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</si>
  <si>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</si>
  <si>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</si>
  <si>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</si>
  <si>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</si>
  <si>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</si>
  <si>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</si>
  <si>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</si>
  <si>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</si>
  <si>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</si>
  <si>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</si>
  <si>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</si>
  <si>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</si>
  <si>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</si>
  <si>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</si>
  <si>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</si>
  <si>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</si>
  <si>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</si>
  <si>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</si>
  <si>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</si>
  <si>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</si>
  <si>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</si>
  <si>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</si>
  <si>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</si>
  <si>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</si>
  <si>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</si>
  <si>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</si>
  <si>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</si>
  <si>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</si>
  <si>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</si>
  <si>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</si>
  <si>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</si>
  <si>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</si>
  <si>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</si>
  <si>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</si>
  <si>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</si>
  <si>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</si>
  <si>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</si>
  <si>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</si>
  <si>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</si>
  <si>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</si>
  <si>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</si>
  <si>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</si>
  <si>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</si>
  <si>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</si>
  <si>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</si>
  <si>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</si>
  <si>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</si>
  <si>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</si>
  <si>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</si>
  <si>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</si>
  <si>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</si>
  <si>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</si>
  <si>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</si>
  <si>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</si>
  <si>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</si>
  <si>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</si>
  <si>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</si>
  <si>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</si>
  <si>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</si>
  <si>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</si>
  <si>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</si>
  <si>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</si>
  <si>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</si>
  <si>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</si>
  <si>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</si>
  <si>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</si>
  <si>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</si>
  <si>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</si>
  <si>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</si>
  <si>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</si>
  <si>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</si>
  <si>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</si>
  <si>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</si>
  <si>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</si>
  <si>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</si>
  <si>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</si>
  <si>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</si>
  <si>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</si>
  <si>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</si>
  <si>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</si>
  <si>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</si>
  <si>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</si>
  <si>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</si>
  <si>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</si>
  <si>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</si>
  <si>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</si>
  <si>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</si>
  <si>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</si>
  <si>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</si>
  <si>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</si>
  <si>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</si>
  <si>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</si>
  <si>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</si>
  <si>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</si>
  <si>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</si>
  <si>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</si>
  <si>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</si>
  <si>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</si>
  <si>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</si>
  <si>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</si>
  <si>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</si>
  <si>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</si>
  <si>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</si>
  <si>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</si>
  <si>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</si>
  <si>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</si>
  <si>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</si>
  <si>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</si>
  <si>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</si>
  <si>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</si>
  <si>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</si>
  <si>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</si>
  <si>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</si>
  <si>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</si>
  <si>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</si>
  <si>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</si>
  <si>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</si>
  <si>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</si>
  <si>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</si>
  <si>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</si>
  <si>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</si>
  <si>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</si>
  <si>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</si>
  <si>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</si>
  <si>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</si>
  <si>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</si>
  <si>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</si>
  <si>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</si>
  <si>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</si>
  <si>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</si>
  <si>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</si>
  <si>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</si>
  <si>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</si>
  <si>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</si>
  <si>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</si>
  <si>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</si>
  <si>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</si>
  <si>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</si>
  <si>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</si>
  <si>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</si>
  <si>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</si>
  <si>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</si>
  <si>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</si>
  <si>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</si>
  <si>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</si>
  <si>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</si>
  <si>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</si>
  <si>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</si>
  <si>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</si>
  <si>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</si>
  <si>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</si>
  <si>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</si>
  <si>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</si>
  <si>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</si>
  <si>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</si>
  <si>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</si>
  <si>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</si>
  <si>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</si>
  <si>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</si>
  <si>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</si>
  <si>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</si>
  <si>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</si>
  <si>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</si>
  <si>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</si>
  <si>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</si>
  <si>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</si>
  <si>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</si>
  <si>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</si>
  <si>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</si>
  <si>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</si>
  <si>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</si>
  <si>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</si>
  <si>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</si>
  <si>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</si>
  <si>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</si>
  <si>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</si>
  <si>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</si>
  <si>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</si>
  <si>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</si>
  <si>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</si>
  <si>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</si>
  <si>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</si>
  <si>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</si>
  <si>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</si>
  <si>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</si>
  <si>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</si>
  <si>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</si>
  <si>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</si>
  <si>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</si>
  <si>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</si>
  <si>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</si>
  <si>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</si>
  <si>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</si>
  <si>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</si>
  <si>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</si>
  <si>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</si>
  <si>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</si>
  <si>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</si>
  <si>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</si>
  <si>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</si>
  <si>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</si>
  <si>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</si>
  <si>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</si>
  <si>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</si>
  <si>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</si>
  <si>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</si>
  <si>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</si>
  <si>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</si>
  <si>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</si>
  <si>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</si>
  <si>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</si>
  <si>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</si>
  <si>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</si>
  <si>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</si>
  <si>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</si>
  <si>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</si>
  <si>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</si>
  <si>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</si>
  <si>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</si>
  <si>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</si>
  <si>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</si>
  <si>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</si>
  <si>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</si>
  <si>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</si>
  <si>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</si>
  <si>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</si>
  <si>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</si>
  <si>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</si>
  <si>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</si>
  <si>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</si>
  <si>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</si>
  <si>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</si>
  <si>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</si>
  <si>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</si>
  <si>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</si>
  <si>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</si>
  <si>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</si>
  <si>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</si>
  <si>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</si>
  <si>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</si>
  <si>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</si>
  <si>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</si>
  <si>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</si>
  <si>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</si>
  <si>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</si>
  <si>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</si>
  <si>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</si>
  <si>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</si>
  <si>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</si>
  <si>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</si>
  <si>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</si>
  <si>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</si>
  <si>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</si>
  <si>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</si>
  <si>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</si>
  <si>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</si>
  <si>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</si>
  <si>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</si>
  <si>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</si>
  <si>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</si>
  <si>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</si>
  <si>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</si>
  <si>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</si>
  <si>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</si>
  <si>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</si>
  <si>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</si>
  <si>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</si>
  <si>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</si>
  <si>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</si>
  <si>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</si>
  <si>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</si>
  <si>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</si>
  <si>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</si>
  <si>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</si>
  <si>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</si>
  <si>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</si>
  <si>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</si>
  <si>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</si>
  <si>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</si>
  <si>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</si>
  <si>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</si>
  <si>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</si>
  <si>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</si>
  <si>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</si>
  <si>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</si>
  <si>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</si>
  <si>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</si>
  <si>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</si>
  <si>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</si>
  <si>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</si>
  <si>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</si>
  <si>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</si>
  <si>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</si>
  <si>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</si>
  <si>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</si>
  <si>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</si>
  <si>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</si>
  <si>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</si>
  <si>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</si>
  <si>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</si>
  <si>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</si>
  <si>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</si>
  <si>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</si>
  <si>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</si>
  <si>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</si>
  <si>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</si>
  <si>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</si>
  <si>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</si>
  <si>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</si>
  <si>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</si>
  <si>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</si>
  <si>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</si>
  <si>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</si>
  <si>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</si>
  <si>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</si>
  <si>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</si>
  <si>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</si>
  <si>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</si>
  <si>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</si>
  <si>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</si>
  <si>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</si>
  <si>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</si>
  <si>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</si>
  <si>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</si>
  <si>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</si>
  <si>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</si>
  <si>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</si>
  <si>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</si>
  <si>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</si>
  <si>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</si>
  <si>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</si>
  <si>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</si>
  <si>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</si>
  <si>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</si>
  <si>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</si>
  <si>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</si>
  <si>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</si>
  <si>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</si>
  <si>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</si>
  <si>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</si>
  <si>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</si>
  <si>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</si>
  <si>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</si>
  <si>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</si>
  <si>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</si>
  <si>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</si>
  <si>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</si>
  <si>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</si>
  <si>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</si>
  <si>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</si>
  <si>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</si>
  <si>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</si>
  <si>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ახალი ქრისტიან დემოკრატები</t>
  </si>
  <si>
    <t>ბანკის დასახელება:</t>
  </si>
  <si>
    <t>თიბისი</t>
  </si>
  <si>
    <t>საბანკო ანგარიშის ნომერი:</t>
  </si>
  <si>
    <t>GE88TB7924536080100009</t>
  </si>
  <si>
    <t>საბანკო ანგარიშის ვალუტა:</t>
  </si>
  <si>
    <t>GEL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</si>
  <si>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</si>
  <si>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</si>
  <si>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</si>
  <si>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</si>
  <si>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</si>
  <si>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</si>
  <si>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</si>
  <si>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</si>
  <si>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</si>
  <si>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</si>
  <si>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</si>
  <si>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პ/პ  ახალი ქრისტიან -დემოკრატები</t>
  </si>
  <si>
    <t>22/09/2020-12/10-2020</t>
  </si>
  <si>
    <t xml:space="preserve">ლევანი </t>
  </si>
  <si>
    <t>ჩხეიძე</t>
  </si>
  <si>
    <t>გრიგოლ</t>
  </si>
  <si>
    <t>ჯოჯუა</t>
  </si>
  <si>
    <t>ლაშა</t>
  </si>
  <si>
    <t>მახათაძე</t>
  </si>
  <si>
    <t>ქეთევან</t>
  </si>
  <si>
    <t>ურდულაშვილი</t>
  </si>
  <si>
    <t>საპენსიო</t>
  </si>
  <si>
    <t>08/24/2016</t>
  </si>
  <si>
    <t>ანი</t>
  </si>
  <si>
    <t>შაიშმელაშვილი</t>
  </si>
  <si>
    <t>01027089880</t>
  </si>
  <si>
    <t>შეხვედრები</t>
  </si>
  <si>
    <t>ქუთაისი</t>
  </si>
  <si>
    <t>24/09/2020-25/09/2020</t>
  </si>
  <si>
    <t>01023006478</t>
  </si>
  <si>
    <t>თელავი</t>
  </si>
  <si>
    <t>28/09/2020-29/09/2020</t>
  </si>
  <si>
    <t>გიორგი</t>
  </si>
  <si>
    <t>მინდილაია</t>
  </si>
  <si>
    <t>01011089939</t>
  </si>
  <si>
    <t>კახა</t>
  </si>
  <si>
    <t>წიქარიშვილი</t>
  </si>
  <si>
    <t>25001046530</t>
  </si>
  <si>
    <t>დათო</t>
  </si>
  <si>
    <t>ტიგინაშვილი</t>
  </si>
  <si>
    <t>01027089421</t>
  </si>
  <si>
    <t>ნიკოლოზი</t>
  </si>
  <si>
    <t>ჯოგლიძე</t>
  </si>
  <si>
    <t>01019081396</t>
  </si>
  <si>
    <t>საგარეჯო</t>
  </si>
  <si>
    <t>01/10/2020-03/10/2020</t>
  </si>
  <si>
    <t>მარიამ</t>
  </si>
  <si>
    <t>ანთაძე</t>
  </si>
  <si>
    <t>26001030881</t>
  </si>
  <si>
    <t>მანანა</t>
  </si>
  <si>
    <t>კასრაძე</t>
  </si>
  <si>
    <t>35001073085</t>
  </si>
  <si>
    <t>კობა</t>
  </si>
  <si>
    <t>მახაური</t>
  </si>
  <si>
    <t>01025015361</t>
  </si>
  <si>
    <t>გორი</t>
  </si>
  <si>
    <t>ნოდარ</t>
  </si>
  <si>
    <r>
      <t xml:space="preserve">  </t>
    </r>
    <r>
      <rPr>
        <sz val="10"/>
        <rFont val="Arial"/>
        <charset val="1"/>
      </rPr>
      <t xml:space="preserve">    01005027853</t>
    </r>
    <r>
      <rPr>
        <sz val="10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</t>
    </r>
  </si>
  <si>
    <t>ანა</t>
  </si>
  <si>
    <t>სუთიძე</t>
  </si>
  <si>
    <r>
      <t xml:space="preserve"> </t>
    </r>
    <r>
      <rPr>
        <sz val="8"/>
        <color theme="1"/>
        <rFont val="Calibri"/>
        <family val="2"/>
        <scheme val="minor"/>
      </rPr>
      <t>57001057111</t>
    </r>
    <r>
      <rPr>
        <sz val="10"/>
        <rFont val="Arial"/>
        <charset val="1"/>
      </rPr>
      <t xml:space="preserve">                      </t>
    </r>
  </si>
  <si>
    <t>ბათუმი</t>
  </si>
  <si>
    <t>03/09/2020-10/09/2020</t>
  </si>
  <si>
    <t>ნიტა</t>
  </si>
  <si>
    <t>სიხარულიძე</t>
  </si>
  <si>
    <t>46001018869</t>
  </si>
  <si>
    <t>ლისა</t>
  </si>
  <si>
    <t>46001006078</t>
  </si>
  <si>
    <t>46001021383</t>
  </si>
  <si>
    <t>ხატია</t>
  </si>
  <si>
    <t>ოზანაშვილი</t>
  </si>
  <si>
    <t>14001025895</t>
  </si>
  <si>
    <t>სალომე</t>
  </si>
  <si>
    <t>შეყელაშვილი</t>
  </si>
  <si>
    <t>57001056469</t>
  </si>
  <si>
    <t>გელა</t>
  </si>
  <si>
    <t>01019032276</t>
  </si>
  <si>
    <t>სვანეთი</t>
  </si>
  <si>
    <t>04/10/2020-08/10/2020</t>
  </si>
  <si>
    <t>ზურა</t>
  </si>
  <si>
    <t>ხუტაშვილი</t>
  </si>
  <si>
    <t>01724092471</t>
  </si>
  <si>
    <t>ქართველიშვილი</t>
  </si>
  <si>
    <t>01011084130</t>
  </si>
  <si>
    <t>სანდრო</t>
  </si>
  <si>
    <t>ბედოშვილი</t>
  </si>
  <si>
    <t>01911113867</t>
  </si>
  <si>
    <t>სოფო</t>
  </si>
  <si>
    <t>ფანცულაია</t>
  </si>
  <si>
    <t>58001126346</t>
  </si>
  <si>
    <t>ნიკოლოზ</t>
  </si>
  <si>
    <t>05/10/2020-06/10/2020</t>
  </si>
  <si>
    <t>01022002520</t>
  </si>
  <si>
    <t>01011079775</t>
  </si>
  <si>
    <t>ბუღალტერი</t>
  </si>
  <si>
    <t>იურისტი</t>
  </si>
  <si>
    <t>საფინანს უფროსი</t>
  </si>
  <si>
    <t xml:space="preserve">ახალგაზრდ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</si>
</sst>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1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0" fillId="0" borderId="0" xfId="0" applyAlignment="1"/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22" fillId="5" borderId="0" xfId="12" applyFont="1" applyFill="1" applyAlignment="1" applyProtection="1"/>
    <xf numFmtId="0" fontId="0" fillId="0" borderId="0" xfId="0" applyBorder="1" applyAlignment="1"/>
    <xf numFmtId="0" fontId="33" fillId="0" borderId="0" xfId="12" applyBorder="1" applyAlignment="1"/>
    <xf numFmtId="0" fontId="33" fillId="0" borderId="0" xfId="12" applyAlignment="1"/>
    <xf numFmtId="0" fontId="22" fillId="5" borderId="1" xfId="12" applyFont="1" applyFill="1" applyBorder="1" applyAlignment="1" applyProtection="1">
      <alignment horizontal="center"/>
    </xf>
    <xf numFmtId="0" fontId="22" fillId="5" borderId="1" xfId="12" applyFont="1" applyFill="1" applyBorder="1" applyAlignment="1" applyProtection="1"/>
    <xf numFmtId="0" fontId="17" fillId="0" borderId="1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/>
    </xf>
    <xf numFmtId="0" fontId="22" fillId="0" borderId="1" xfId="1" applyFont="1" applyFill="1" applyBorder="1" applyAlignment="1" applyProtection="1">
      <alignment horizontal="left" vertical="center"/>
    </xf>
    <xf numFmtId="2" fontId="22" fillId="0" borderId="1" xfId="1" applyNumberFormat="1" applyFont="1" applyFill="1" applyBorder="1" applyAlignment="1" applyProtection="1">
      <alignment horizontal="left" vertical="center"/>
    </xf>
    <xf numFmtId="0" fontId="22" fillId="2" borderId="1" xfId="12" applyFont="1" applyFill="1" applyBorder="1" applyAlignment="1"/>
    <xf numFmtId="4" fontId="22" fillId="6" borderId="1" xfId="1" applyNumberFormat="1" applyFont="1" applyFill="1" applyBorder="1" applyAlignment="1" applyProtection="1">
      <alignment horizontal="center" vertical="center"/>
    </xf>
    <xf numFmtId="3" fontId="22" fillId="6" borderId="1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7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5" borderId="1" xfId="0" applyNumberFormat="1" applyFont="1" applyFill="1" applyBorder="1" applyProtection="1"/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4" fontId="17" fillId="0" borderId="1" xfId="0" applyNumberFormat="1" applyFon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2" borderId="1" xfId="12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  <xf numFmtId="0" fontId="17" fillId="2" borderId="1" xfId="12" applyFont="1" applyFill="1" applyBorder="1" applyAlignment="1">
      <alignment horizontal="left" wrapText="1"/>
    </xf>
    <xf numFmtId="0" fontId="17" fillId="2" borderId="1" xfId="12" applyFont="1" applyFill="1" applyBorder="1" applyAlignment="1" applyProtection="1">
      <alignment horizontal="left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" xfId="12" applyFont="1" applyFill="1" applyBorder="1" applyAlignment="1">
      <alignment horizontal="left"/>
    </xf>
    <xf numFmtId="0" fontId="17" fillId="2" borderId="5" xfId="12" applyFont="1" applyFill="1" applyBorder="1" applyAlignment="1">
      <alignment horizontal="center"/>
    </xf>
    <xf numFmtId="0" fontId="17" fillId="2" borderId="32" xfId="12" applyFont="1" applyFill="1" applyBorder="1" applyAlignment="1">
      <alignment horizontal="center"/>
    </xf>
    <xf numFmtId="0" fontId="17" fillId="2" borderId="4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37" xfId="12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1" xfId="1" applyFont="1" applyFill="1" applyBorder="1" applyAlignment="1" applyProtection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49" fontId="0" fillId="0" borderId="43" xfId="0" applyNumberFormat="1" applyFont="1" applyFill="1" applyBorder="1"/>
    <xf numFmtId="0" fontId="17" fillId="0" borderId="1" xfId="1" applyFont="1" applyFill="1" applyBorder="1" applyAlignment="1" applyProtection="1">
      <alignment vertical="center" wrapText="1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171450</xdr:rowOff>
    </xdr:from>
    <xdr:to>
      <xdr:col>1</xdr:col>
      <xdr:colOff>1495425</xdr:colOff>
      <xdr:row>46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46</xdr:row>
      <xdr:rowOff>180975</xdr:rowOff>
    </xdr:from>
    <xdr:to>
      <xdr:col>6</xdr:col>
      <xdr:colOff>219075</xdr:colOff>
      <xdr:row>46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Normal="100" zoomScaleSheetLayoutView="100" workbookViewId="0">
      <selection activeCell="D18" sqref="D18"/>
    </sheetView>
  </sheetViews>
  <sheetFormatPr defaultRowHeight="15" x14ac:dyDescent="0.2"/>
  <cols>
    <col min="1" max="1" width="6.28515625" style="259" bestFit="1" customWidth="1"/>
    <col min="2" max="2" width="13.140625" style="259" customWidth="1"/>
    <col min="3" max="3" width="17.85546875" style="259" customWidth="1"/>
    <col min="4" max="4" width="15.140625" style="259" customWidth="1"/>
    <col min="5" max="5" width="24.5703125" style="259" customWidth="1"/>
    <col min="6" max="8" width="19.140625" style="260" customWidth="1"/>
    <col min="9" max="9" width="16.42578125" style="259" bestFit="1" customWidth="1"/>
    <col min="10" max="10" width="17.42578125" style="259" customWidth="1"/>
    <col min="11" max="11" width="13.140625" style="259" bestFit="1" customWidth="1"/>
    <col min="12" max="12" width="15.28515625" style="259" customWidth="1"/>
    <col min="13" max="16384" width="9.140625" style="259"/>
  </cols>
  <sheetData>
    <row r="1" spans="1:12" s="270" customFormat="1" x14ac:dyDescent="0.2">
      <c r="A1" s="336" t="s">
        <v>289</v>
      </c>
      <c r="B1" s="324"/>
      <c r="C1" s="324"/>
      <c r="D1" s="324"/>
      <c r="E1" s="325"/>
      <c r="F1" s="319"/>
      <c r="G1" s="325"/>
      <c r="H1" s="335"/>
      <c r="I1" s="324"/>
      <c r="J1" s="325"/>
      <c r="K1" s="325"/>
      <c r="L1" s="334" t="s">
        <v>97</v>
      </c>
    </row>
    <row r="2" spans="1:12" s="270" customFormat="1" x14ac:dyDescent="0.2">
      <c r="A2" s="333" t="s">
        <v>128</v>
      </c>
      <c r="B2" s="324"/>
      <c r="C2" s="324"/>
      <c r="D2" s="324"/>
      <c r="E2" s="325"/>
      <c r="F2" s="319"/>
      <c r="G2" s="325"/>
      <c r="H2" s="332"/>
      <c r="I2" s="324"/>
      <c r="J2" s="325"/>
      <c r="K2" s="325"/>
      <c r="L2" s="331" t="s">
        <v>499</v>
      </c>
    </row>
    <row r="3" spans="1:12" s="270" customFormat="1" x14ac:dyDescent="0.2">
      <c r="A3" s="330"/>
      <c r="B3" s="324"/>
      <c r="C3" s="329"/>
      <c r="D3" s="328"/>
      <c r="E3" s="325"/>
      <c r="F3" s="327"/>
      <c r="G3" s="325"/>
      <c r="H3" s="325"/>
      <c r="I3" s="319"/>
      <c r="J3" s="324"/>
      <c r="K3" s="324"/>
      <c r="L3" s="323"/>
    </row>
    <row r="4" spans="1:12" s="270" customFormat="1" x14ac:dyDescent="0.2">
      <c r="A4" s="357" t="s">
        <v>257</v>
      </c>
      <c r="B4" s="319"/>
      <c r="C4" s="319"/>
      <c r="D4" s="364"/>
      <c r="E4" s="365"/>
      <c r="F4" s="326"/>
      <c r="G4" s="325"/>
      <c r="H4" s="366"/>
      <c r="I4" s="365"/>
      <c r="J4" s="324"/>
      <c r="K4" s="325"/>
      <c r="L4" s="323"/>
    </row>
    <row r="5" spans="1:12" s="270" customFormat="1" ht="15.75" thickBot="1" x14ac:dyDescent="0.25">
      <c r="A5" s="452" t="s">
        <v>498</v>
      </c>
      <c r="B5" s="452"/>
      <c r="C5" s="452"/>
      <c r="D5" s="452"/>
      <c r="E5" s="452"/>
      <c r="F5" s="452"/>
      <c r="G5" s="326"/>
      <c r="H5" s="326"/>
      <c r="I5" s="325"/>
      <c r="J5" s="324"/>
      <c r="K5" s="324"/>
      <c r="L5" s="323"/>
    </row>
    <row r="6" spans="1:12" ht="15.75" thickBot="1" x14ac:dyDescent="0.25">
      <c r="A6" s="322"/>
      <c r="B6" s="321"/>
      <c r="C6" s="320"/>
      <c r="D6" s="320"/>
      <c r="E6" s="320"/>
      <c r="F6" s="319"/>
      <c r="G6" s="319"/>
      <c r="H6" s="319"/>
      <c r="I6" s="455" t="s">
        <v>405</v>
      </c>
      <c r="J6" s="456"/>
      <c r="K6" s="457"/>
      <c r="L6" s="318"/>
    </row>
    <row r="7" spans="1:12" s="306" customFormat="1" ht="51.75" thickBot="1" x14ac:dyDescent="0.25">
      <c r="A7" s="317" t="s">
        <v>64</v>
      </c>
      <c r="B7" s="316" t="s">
        <v>129</v>
      </c>
      <c r="C7" s="316" t="s">
        <v>404</v>
      </c>
      <c r="D7" s="315" t="s">
        <v>263</v>
      </c>
      <c r="E7" s="314" t="s">
        <v>403</v>
      </c>
      <c r="F7" s="313" t="s">
        <v>402</v>
      </c>
      <c r="G7" s="312" t="s">
        <v>216</v>
      </c>
      <c r="H7" s="311" t="s">
        <v>213</v>
      </c>
      <c r="I7" s="310" t="s">
        <v>401</v>
      </c>
      <c r="J7" s="309" t="s">
        <v>260</v>
      </c>
      <c r="K7" s="308" t="s">
        <v>217</v>
      </c>
      <c r="L7" s="307" t="s">
        <v>218</v>
      </c>
    </row>
    <row r="8" spans="1:12" s="300" customFormat="1" ht="15.75" thickBot="1" x14ac:dyDescent="0.25">
      <c r="A8" s="304">
        <v>1</v>
      </c>
      <c r="B8" s="303">
        <v>2</v>
      </c>
      <c r="C8" s="305">
        <v>3</v>
      </c>
      <c r="D8" s="305">
        <v>4</v>
      </c>
      <c r="E8" s="304">
        <v>5</v>
      </c>
      <c r="F8" s="303">
        <v>6</v>
      </c>
      <c r="G8" s="305">
        <v>7</v>
      </c>
      <c r="H8" s="303">
        <v>8</v>
      </c>
      <c r="I8" s="304">
        <v>9</v>
      </c>
      <c r="J8" s="303">
        <v>10</v>
      </c>
      <c r="K8" s="302">
        <v>11</v>
      </c>
      <c r="L8" s="301">
        <v>12</v>
      </c>
    </row>
    <row r="9" spans="1:12" x14ac:dyDescent="0.2">
      <c r="A9" s="299">
        <v>1</v>
      </c>
      <c r="B9" s="290"/>
      <c r="C9" s="289"/>
      <c r="D9" s="298"/>
      <c r="E9" s="297"/>
      <c r="F9" s="286"/>
      <c r="G9" s="296"/>
      <c r="H9" s="296"/>
      <c r="I9" s="295"/>
      <c r="J9" s="294"/>
      <c r="K9" s="293"/>
      <c r="L9" s="292"/>
    </row>
    <row r="10" spans="1:12" x14ac:dyDescent="0.2">
      <c r="A10" s="291">
        <v>2</v>
      </c>
      <c r="B10" s="290"/>
      <c r="C10" s="289"/>
      <c r="D10" s="288"/>
      <c r="E10" s="287"/>
      <c r="F10" s="286"/>
      <c r="G10" s="286"/>
      <c r="H10" s="286"/>
      <c r="I10" s="285"/>
      <c r="J10" s="284"/>
      <c r="K10" s="283"/>
      <c r="L10" s="282"/>
    </row>
    <row r="11" spans="1:12" x14ac:dyDescent="0.2">
      <c r="A11" s="291">
        <v>3</v>
      </c>
      <c r="B11" s="290"/>
      <c r="C11" s="289"/>
      <c r="D11" s="288"/>
      <c r="E11" s="287"/>
      <c r="F11" s="370"/>
      <c r="G11" s="286"/>
      <c r="H11" s="286"/>
      <c r="I11" s="285"/>
      <c r="J11" s="284"/>
      <c r="K11" s="283"/>
      <c r="L11" s="282"/>
    </row>
    <row r="12" spans="1:12" x14ac:dyDescent="0.2">
      <c r="A12" s="291">
        <v>4</v>
      </c>
      <c r="B12" s="290"/>
      <c r="C12" s="289"/>
      <c r="D12" s="288"/>
      <c r="E12" s="287"/>
      <c r="F12" s="286"/>
      <c r="G12" s="286"/>
      <c r="H12" s="286"/>
      <c r="I12" s="285"/>
      <c r="J12" s="284"/>
      <c r="K12" s="283"/>
      <c r="L12" s="282"/>
    </row>
    <row r="13" spans="1:12" x14ac:dyDescent="0.2">
      <c r="A13" s="291">
        <v>5</v>
      </c>
      <c r="B13" s="290"/>
      <c r="C13" s="289"/>
      <c r="D13" s="288"/>
      <c r="E13" s="287"/>
      <c r="F13" s="286"/>
      <c r="G13" s="286"/>
      <c r="H13" s="286"/>
      <c r="I13" s="285"/>
      <c r="J13" s="284"/>
      <c r="K13" s="283"/>
      <c r="L13" s="282"/>
    </row>
    <row r="14" spans="1:12" x14ac:dyDescent="0.2">
      <c r="A14" s="291">
        <v>6</v>
      </c>
      <c r="B14" s="290"/>
      <c r="C14" s="289"/>
      <c r="D14" s="288"/>
      <c r="E14" s="287"/>
      <c r="F14" s="286"/>
      <c r="G14" s="286"/>
      <c r="H14" s="286"/>
      <c r="I14" s="285"/>
      <c r="J14" s="284"/>
      <c r="K14" s="283"/>
      <c r="L14" s="282"/>
    </row>
    <row r="15" spans="1:12" x14ac:dyDescent="0.2">
      <c r="A15" s="291">
        <v>7</v>
      </c>
      <c r="B15" s="290"/>
      <c r="C15" s="289"/>
      <c r="D15" s="288"/>
      <c r="E15" s="287"/>
      <c r="F15" s="286"/>
      <c r="G15" s="286"/>
      <c r="H15" s="286"/>
      <c r="I15" s="285"/>
      <c r="J15" s="284"/>
      <c r="K15" s="283"/>
      <c r="L15" s="282"/>
    </row>
    <row r="16" spans="1:12" x14ac:dyDescent="0.2">
      <c r="A16" s="291">
        <v>8</v>
      </c>
      <c r="B16" s="290"/>
      <c r="C16" s="289"/>
      <c r="D16" s="288"/>
      <c r="E16" s="287"/>
      <c r="F16" s="286"/>
      <c r="G16" s="286"/>
      <c r="H16" s="286"/>
      <c r="I16" s="285"/>
      <c r="J16" s="284"/>
      <c r="K16" s="283"/>
      <c r="L16" s="282"/>
    </row>
    <row r="17" spans="1:12" x14ac:dyDescent="0.2">
      <c r="A17" s="291">
        <v>9</v>
      </c>
      <c r="B17" s="290"/>
      <c r="C17" s="289"/>
      <c r="D17" s="288"/>
      <c r="E17" s="287"/>
      <c r="F17" s="286"/>
      <c r="G17" s="286"/>
      <c r="H17" s="286"/>
      <c r="I17" s="285"/>
      <c r="J17" s="284"/>
      <c r="K17" s="283"/>
      <c r="L17" s="282"/>
    </row>
    <row r="18" spans="1:12" x14ac:dyDescent="0.2">
      <c r="A18" s="291">
        <v>10</v>
      </c>
      <c r="B18" s="290"/>
      <c r="C18" s="289"/>
      <c r="D18" s="288"/>
      <c r="E18" s="287"/>
      <c r="F18" s="286"/>
      <c r="G18" s="286"/>
      <c r="H18" s="286"/>
      <c r="I18" s="285"/>
      <c r="J18" s="284"/>
      <c r="K18" s="283"/>
      <c r="L18" s="282"/>
    </row>
    <row r="19" spans="1:12" x14ac:dyDescent="0.2">
      <c r="A19" s="291">
        <v>11</v>
      </c>
      <c r="B19" s="290"/>
      <c r="C19" s="289"/>
      <c r="D19" s="288"/>
      <c r="E19" s="287"/>
      <c r="F19" s="286"/>
      <c r="G19" s="286"/>
      <c r="H19" s="286"/>
      <c r="I19" s="285"/>
      <c r="J19" s="284"/>
      <c r="K19" s="283"/>
      <c r="L19" s="282"/>
    </row>
    <row r="20" spans="1:12" x14ac:dyDescent="0.2">
      <c r="A20" s="291">
        <v>12</v>
      </c>
      <c r="B20" s="290"/>
      <c r="C20" s="289"/>
      <c r="D20" s="288"/>
      <c r="E20" s="287"/>
      <c r="F20" s="286"/>
      <c r="G20" s="286"/>
      <c r="H20" s="286"/>
      <c r="I20" s="285"/>
      <c r="J20" s="284"/>
      <c r="K20" s="283"/>
      <c r="L20" s="282"/>
    </row>
    <row r="21" spans="1:12" x14ac:dyDescent="0.2">
      <c r="A21" s="291">
        <v>13</v>
      </c>
      <c r="B21" s="290"/>
      <c r="C21" s="289"/>
      <c r="D21" s="288"/>
      <c r="E21" s="287"/>
      <c r="F21" s="286"/>
      <c r="G21" s="286"/>
      <c r="H21" s="286"/>
      <c r="I21" s="285"/>
      <c r="J21" s="284"/>
      <c r="K21" s="283"/>
      <c r="L21" s="282"/>
    </row>
    <row r="22" spans="1:12" x14ac:dyDescent="0.2">
      <c r="A22" s="291">
        <v>14</v>
      </c>
      <c r="B22" s="290"/>
      <c r="C22" s="289"/>
      <c r="D22" s="288"/>
      <c r="E22" s="287"/>
      <c r="F22" s="286"/>
      <c r="G22" s="286"/>
      <c r="H22" s="286"/>
      <c r="I22" s="285"/>
      <c r="J22" s="284"/>
      <c r="K22" s="283"/>
      <c r="L22" s="282"/>
    </row>
    <row r="23" spans="1:12" x14ac:dyDescent="0.2">
      <c r="A23" s="291">
        <v>15</v>
      </c>
      <c r="B23" s="290"/>
      <c r="C23" s="289"/>
      <c r="D23" s="288"/>
      <c r="E23" s="287"/>
      <c r="F23" s="286"/>
      <c r="G23" s="286"/>
      <c r="H23" s="286"/>
      <c r="I23" s="285"/>
      <c r="J23" s="284"/>
      <c r="K23" s="283"/>
      <c r="L23" s="282"/>
    </row>
    <row r="24" spans="1:12" x14ac:dyDescent="0.2">
      <c r="A24" s="291">
        <v>16</v>
      </c>
      <c r="B24" s="290"/>
      <c r="C24" s="289"/>
      <c r="D24" s="288"/>
      <c r="E24" s="287"/>
      <c r="F24" s="286"/>
      <c r="G24" s="286"/>
      <c r="H24" s="286"/>
      <c r="I24" s="285"/>
      <c r="J24" s="284"/>
      <c r="K24" s="283"/>
      <c r="L24" s="282"/>
    </row>
    <row r="25" spans="1:12" x14ac:dyDescent="0.2">
      <c r="A25" s="291">
        <v>17</v>
      </c>
      <c r="B25" s="290"/>
      <c r="C25" s="289"/>
      <c r="D25" s="288"/>
      <c r="E25" s="287"/>
      <c r="F25" s="286"/>
      <c r="G25" s="286"/>
      <c r="H25" s="286"/>
      <c r="I25" s="285"/>
      <c r="J25" s="284"/>
      <c r="K25" s="283"/>
      <c r="L25" s="282"/>
    </row>
    <row r="26" spans="1:12" x14ac:dyDescent="0.2">
      <c r="A26" s="291">
        <v>18</v>
      </c>
      <c r="B26" s="290"/>
      <c r="C26" s="289"/>
      <c r="D26" s="288"/>
      <c r="E26" s="287"/>
      <c r="F26" s="286"/>
      <c r="G26" s="286"/>
      <c r="H26" s="286"/>
      <c r="I26" s="285"/>
      <c r="J26" s="284"/>
      <c r="K26" s="283"/>
      <c r="L26" s="282"/>
    </row>
    <row r="27" spans="1:12" x14ac:dyDescent="0.2">
      <c r="A27" s="291">
        <v>19</v>
      </c>
      <c r="B27" s="290"/>
      <c r="C27" s="289"/>
      <c r="D27" s="288"/>
      <c r="E27" s="287"/>
      <c r="F27" s="286"/>
      <c r="G27" s="286"/>
      <c r="H27" s="286"/>
      <c r="I27" s="285"/>
      <c r="J27" s="284"/>
      <c r="K27" s="283"/>
      <c r="L27" s="282"/>
    </row>
    <row r="28" spans="1:12" ht="15.75" thickBot="1" x14ac:dyDescent="0.25">
      <c r="A28" s="281" t="s">
        <v>259</v>
      </c>
      <c r="B28" s="280"/>
      <c r="C28" s="279"/>
      <c r="D28" s="278"/>
      <c r="E28" s="277"/>
      <c r="F28" s="276"/>
      <c r="G28" s="276"/>
      <c r="H28" s="276"/>
      <c r="I28" s="275"/>
      <c r="J28" s="274"/>
      <c r="K28" s="273"/>
      <c r="L28" s="272"/>
    </row>
    <row r="29" spans="1:12" x14ac:dyDescent="0.2">
      <c r="A29" s="262"/>
      <c r="B29" s="263"/>
      <c r="C29" s="262"/>
      <c r="D29" s="263"/>
      <c r="E29" s="262"/>
      <c r="F29" s="263"/>
      <c r="G29" s="262"/>
      <c r="H29" s="263"/>
      <c r="I29" s="262"/>
      <c r="J29" s="263"/>
      <c r="K29" s="262"/>
      <c r="L29" s="263"/>
    </row>
    <row r="30" spans="1:12" x14ac:dyDescent="0.2">
      <c r="A30" s="262"/>
      <c r="B30" s="269"/>
      <c r="C30" s="262"/>
      <c r="D30" s="269"/>
      <c r="E30" s="262"/>
      <c r="F30" s="269"/>
      <c r="G30" s="262"/>
      <c r="H30" s="269"/>
      <c r="I30" s="262"/>
      <c r="J30" s="269"/>
      <c r="K30" s="262"/>
      <c r="L30" s="269"/>
    </row>
    <row r="31" spans="1:12" s="270" customFormat="1" x14ac:dyDescent="0.2">
      <c r="A31" s="454" t="s">
        <v>375</v>
      </c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4"/>
    </row>
    <row r="32" spans="1:12" s="271" customFormat="1" ht="12.75" x14ac:dyDescent="0.2">
      <c r="A32" s="454" t="s">
        <v>400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54"/>
    </row>
    <row r="33" spans="1:12" s="271" customFormat="1" ht="12.75" x14ac:dyDescent="0.2">
      <c r="A33" s="454"/>
      <c r="B33" s="454"/>
      <c r="C33" s="454"/>
      <c r="D33" s="454"/>
      <c r="E33" s="454"/>
      <c r="F33" s="454"/>
      <c r="G33" s="454"/>
      <c r="H33" s="454"/>
      <c r="I33" s="454"/>
      <c r="J33" s="454"/>
      <c r="K33" s="454"/>
      <c r="L33" s="454"/>
    </row>
    <row r="34" spans="1:12" s="270" customFormat="1" x14ac:dyDescent="0.2">
      <c r="A34" s="454" t="s">
        <v>399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</row>
    <row r="35" spans="1:12" s="270" customFormat="1" x14ac:dyDescent="0.2">
      <c r="A35" s="454"/>
      <c r="B35" s="454"/>
      <c r="C35" s="454"/>
      <c r="D35" s="454"/>
      <c r="E35" s="454"/>
      <c r="F35" s="454"/>
      <c r="G35" s="454"/>
      <c r="H35" s="454"/>
      <c r="I35" s="454"/>
      <c r="J35" s="454"/>
      <c r="K35" s="454"/>
      <c r="L35" s="454"/>
    </row>
    <row r="36" spans="1:12" s="270" customFormat="1" x14ac:dyDescent="0.2">
      <c r="A36" s="454" t="s">
        <v>398</v>
      </c>
      <c r="B36" s="454"/>
      <c r="C36" s="454"/>
      <c r="D36" s="454"/>
      <c r="E36" s="454"/>
      <c r="F36" s="454"/>
      <c r="G36" s="454"/>
      <c r="H36" s="454"/>
      <c r="I36" s="454"/>
      <c r="J36" s="454"/>
      <c r="K36" s="454"/>
      <c r="L36" s="454"/>
    </row>
    <row r="37" spans="1:12" s="270" customFormat="1" x14ac:dyDescent="0.2">
      <c r="A37" s="262"/>
      <c r="B37" s="263"/>
      <c r="C37" s="262"/>
      <c r="D37" s="263"/>
      <c r="E37" s="262"/>
      <c r="F37" s="263"/>
      <c r="G37" s="262"/>
      <c r="H37" s="263"/>
      <c r="I37" s="262"/>
      <c r="J37" s="263"/>
      <c r="K37" s="262"/>
      <c r="L37" s="263"/>
    </row>
    <row r="38" spans="1:12" s="270" customFormat="1" x14ac:dyDescent="0.2">
      <c r="A38" s="262"/>
      <c r="B38" s="269"/>
      <c r="C38" s="262"/>
      <c r="D38" s="269"/>
      <c r="E38" s="262"/>
      <c r="F38" s="269"/>
      <c r="G38" s="262"/>
      <c r="H38" s="269"/>
      <c r="I38" s="262"/>
      <c r="J38" s="269"/>
      <c r="K38" s="262"/>
      <c r="L38" s="269"/>
    </row>
    <row r="39" spans="1:12" s="270" customFormat="1" x14ac:dyDescent="0.2">
      <c r="A39" s="262"/>
      <c r="B39" s="263"/>
      <c r="C39" s="262"/>
      <c r="D39" s="263"/>
      <c r="E39" s="262"/>
      <c r="F39" s="263"/>
      <c r="G39" s="262"/>
      <c r="H39" s="263"/>
      <c r="I39" s="262"/>
      <c r="J39" s="263"/>
      <c r="K39" s="262"/>
      <c r="L39" s="263"/>
    </row>
    <row r="40" spans="1:12" x14ac:dyDescent="0.2">
      <c r="A40" s="262"/>
      <c r="B40" s="269"/>
      <c r="C40" s="262"/>
      <c r="D40" s="269"/>
      <c r="E40" s="262"/>
      <c r="F40" s="269"/>
      <c r="G40" s="262"/>
      <c r="H40" s="269"/>
      <c r="I40" s="262"/>
      <c r="J40" s="269"/>
      <c r="K40" s="262"/>
      <c r="L40" s="269"/>
    </row>
    <row r="41" spans="1:12" s="264" customFormat="1" x14ac:dyDescent="0.2">
      <c r="A41" s="460" t="s">
        <v>96</v>
      </c>
      <c r="B41" s="460"/>
      <c r="C41" s="263"/>
      <c r="D41" s="262"/>
      <c r="E41" s="263"/>
      <c r="F41" s="263"/>
      <c r="G41" s="262"/>
      <c r="H41" s="263"/>
      <c r="I41" s="263"/>
      <c r="J41" s="262"/>
      <c r="K41" s="263"/>
      <c r="L41" s="262"/>
    </row>
    <row r="42" spans="1:12" s="264" customFormat="1" x14ac:dyDescent="0.2">
      <c r="A42" s="263"/>
      <c r="B42" s="262"/>
      <c r="C42" s="267"/>
      <c r="D42" s="268"/>
      <c r="E42" s="267"/>
      <c r="F42" s="263"/>
      <c r="G42" s="262"/>
      <c r="H42" s="266"/>
      <c r="I42" s="263"/>
      <c r="J42" s="262"/>
      <c r="K42" s="263"/>
      <c r="L42" s="262"/>
    </row>
    <row r="43" spans="1:12" s="264" customFormat="1" ht="15" customHeight="1" x14ac:dyDescent="0.2">
      <c r="A43" s="263"/>
      <c r="B43" s="262"/>
      <c r="C43" s="453" t="s">
        <v>251</v>
      </c>
      <c r="D43" s="453"/>
      <c r="E43" s="453"/>
      <c r="F43" s="263"/>
      <c r="G43" s="262"/>
      <c r="H43" s="458" t="s">
        <v>397</v>
      </c>
      <c r="I43" s="265"/>
      <c r="J43" s="262"/>
      <c r="K43" s="263"/>
      <c r="L43" s="262"/>
    </row>
    <row r="44" spans="1:12" s="264" customFormat="1" x14ac:dyDescent="0.2">
      <c r="A44" s="263"/>
      <c r="B44" s="262"/>
      <c r="C44" s="263"/>
      <c r="D44" s="262"/>
      <c r="E44" s="263"/>
      <c r="F44" s="263"/>
      <c r="G44" s="262"/>
      <c r="H44" s="459"/>
      <c r="I44" s="265"/>
      <c r="J44" s="262"/>
      <c r="K44" s="263"/>
      <c r="L44" s="262"/>
    </row>
    <row r="45" spans="1:12" s="261" customFormat="1" x14ac:dyDescent="0.2">
      <c r="A45" s="263"/>
      <c r="B45" s="262"/>
      <c r="C45" s="453" t="s">
        <v>127</v>
      </c>
      <c r="D45" s="453"/>
      <c r="E45" s="453"/>
      <c r="F45" s="263"/>
      <c r="G45" s="262"/>
      <c r="H45" s="263"/>
      <c r="I45" s="263"/>
      <c r="J45" s="262"/>
      <c r="K45" s="263"/>
      <c r="L45" s="262"/>
    </row>
    <row r="46" spans="1:12" s="261" customFormat="1" x14ac:dyDescent="0.2">
      <c r="E46" s="259"/>
    </row>
    <row r="47" spans="1:12" s="261" customFormat="1" x14ac:dyDescent="0.2">
      <c r="E47" s="259"/>
    </row>
    <row r="48" spans="1:12" s="261" customFormat="1" x14ac:dyDescent="0.2">
      <c r="E48" s="259"/>
    </row>
    <row r="49" spans="5:5" s="261" customFormat="1" x14ac:dyDescent="0.2">
      <c r="E49" s="259"/>
    </row>
    <row r="50" spans="5:5" s="261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83" customWidth="1"/>
    <col min="2" max="2" width="20.28515625" style="183" bestFit="1" customWidth="1"/>
    <col min="3" max="3" width="20.85546875" style="183" bestFit="1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 x14ac:dyDescent="0.3">
      <c r="A2" s="469" t="s">
        <v>412</v>
      </c>
      <c r="B2" s="469"/>
      <c r="C2" s="469"/>
      <c r="D2" s="469"/>
      <c r="E2" s="469"/>
      <c r="F2" s="339"/>
      <c r="G2" s="77"/>
      <c r="H2" s="77"/>
      <c r="I2" s="77"/>
      <c r="J2" s="77"/>
      <c r="K2" s="257"/>
      <c r="L2" s="258"/>
      <c r="M2" s="258" t="s">
        <v>97</v>
      </c>
    </row>
    <row r="3" spans="1:13" ht="15" x14ac:dyDescent="0.3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7"/>
      <c r="L3" s="461" t="str">
        <f>'ფორმა N1'!L2</f>
        <v>22/09/2020-12/10-2020</v>
      </c>
      <c r="M3" s="461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57"/>
      <c r="L4" s="257"/>
      <c r="M4" s="257"/>
    </row>
    <row r="5" spans="1:13" ht="15" x14ac:dyDescent="0.3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16" t="str">
        <f>'ფორმა N1'!A5</f>
        <v>პ/პ  ახალი ქრისტიან -დემოკრატები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56"/>
      <c r="B8" s="361"/>
      <c r="C8" s="256"/>
      <c r="D8" s="256"/>
      <c r="E8" s="256"/>
      <c r="F8" s="256"/>
      <c r="G8" s="256"/>
      <c r="H8" s="256"/>
      <c r="I8" s="256"/>
      <c r="J8" s="256"/>
      <c r="K8" s="78"/>
      <c r="L8" s="78"/>
      <c r="M8" s="78"/>
    </row>
    <row r="9" spans="1:13" ht="45" x14ac:dyDescent="0.2">
      <c r="A9" s="90" t="s">
        <v>64</v>
      </c>
      <c r="B9" s="90" t="s">
        <v>446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15" x14ac:dyDescent="0.2">
      <c r="A10" s="98">
        <v>1</v>
      </c>
      <c r="B10" s="368"/>
      <c r="C10" s="340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68"/>
      <c r="C11" s="340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68"/>
      <c r="C12" s="340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68"/>
      <c r="C13" s="340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68"/>
      <c r="C14" s="340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68"/>
      <c r="C15" s="340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68"/>
      <c r="C16" s="340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68"/>
      <c r="C17" s="340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68"/>
      <c r="C18" s="340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68"/>
      <c r="C19" s="340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68"/>
      <c r="C20" s="340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68"/>
      <c r="C21" s="340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68"/>
      <c r="C22" s="340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68"/>
      <c r="C23" s="340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68"/>
      <c r="C24" s="340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68"/>
      <c r="C25" s="340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68"/>
      <c r="C26" s="340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68"/>
      <c r="C27" s="340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68"/>
      <c r="C28" s="340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68"/>
      <c r="C29" s="340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68"/>
      <c r="C30" s="340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68"/>
      <c r="C31" s="340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68"/>
      <c r="C32" s="340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68"/>
      <c r="C33" s="340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259</v>
      </c>
      <c r="B34" s="369"/>
      <c r="C34" s="340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69"/>
      <c r="C35" s="340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0</v>
      </c>
      <c r="M35" s="87"/>
    </row>
    <row r="36" spans="1:13" ht="15" x14ac:dyDescent="0.3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182"/>
    </row>
    <row r="37" spans="1:13" ht="15" x14ac:dyDescent="0.3">
      <c r="A37" s="211" t="s">
        <v>424</v>
      </c>
      <c r="B37" s="211"/>
      <c r="C37" s="211"/>
      <c r="D37" s="210"/>
      <c r="E37" s="210"/>
      <c r="F37" s="210"/>
      <c r="G37" s="210"/>
      <c r="H37" s="210"/>
      <c r="I37" s="210"/>
      <c r="J37" s="210"/>
      <c r="K37" s="210"/>
      <c r="L37" s="182"/>
    </row>
    <row r="38" spans="1:13" ht="15" x14ac:dyDescent="0.3">
      <c r="A38" s="211" t="s">
        <v>425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82"/>
    </row>
    <row r="39" spans="1:13" ht="15" x14ac:dyDescent="0.3">
      <c r="A39" s="199" t="s">
        <v>426</v>
      </c>
      <c r="B39" s="199"/>
      <c r="C39" s="211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 x14ac:dyDescent="0.3">
      <c r="A40" s="199" t="s">
        <v>427</v>
      </c>
      <c r="B40" s="199"/>
      <c r="C40" s="211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 customHeight="1" x14ac:dyDescent="0.2">
      <c r="A41" s="474" t="s">
        <v>442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</row>
    <row r="42" spans="1:13" ht="15" customHeight="1" x14ac:dyDescent="0.2">
      <c r="A42" s="474"/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</row>
    <row r="43" spans="1:13" ht="12.75" customHeight="1" x14ac:dyDescent="0.2">
      <c r="A43" s="359"/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</row>
    <row r="44" spans="1:13" ht="15" x14ac:dyDescent="0.3">
      <c r="A44" s="470" t="s">
        <v>96</v>
      </c>
      <c r="B44" s="470"/>
      <c r="C44" s="470"/>
      <c r="D44" s="341"/>
      <c r="E44" s="342"/>
      <c r="F44" s="342"/>
      <c r="G44" s="341"/>
      <c r="H44" s="341"/>
      <c r="I44" s="341"/>
      <c r="J44" s="341"/>
      <c r="K44" s="341"/>
      <c r="L44" s="182"/>
    </row>
    <row r="45" spans="1:13" ht="15" x14ac:dyDescent="0.3">
      <c r="A45" s="341"/>
      <c r="B45" s="341"/>
      <c r="C45" s="342"/>
      <c r="D45" s="341"/>
      <c r="E45" s="342"/>
      <c r="F45" s="342"/>
      <c r="G45" s="341"/>
      <c r="H45" s="341"/>
      <c r="I45" s="341"/>
      <c r="J45" s="341"/>
      <c r="K45" s="343"/>
      <c r="L45" s="182"/>
    </row>
    <row r="46" spans="1:13" ht="15" customHeight="1" x14ac:dyDescent="0.3">
      <c r="A46" s="341"/>
      <c r="B46" s="341"/>
      <c r="C46" s="342"/>
      <c r="D46" s="471" t="s">
        <v>251</v>
      </c>
      <c r="E46" s="471"/>
      <c r="F46" s="344"/>
      <c r="G46" s="345"/>
      <c r="H46" s="472" t="s">
        <v>428</v>
      </c>
      <c r="I46" s="472"/>
      <c r="J46" s="472"/>
      <c r="K46" s="346"/>
      <c r="L46" s="182"/>
    </row>
    <row r="47" spans="1:13" ht="15" x14ac:dyDescent="0.3">
      <c r="A47" s="341"/>
      <c r="B47" s="341"/>
      <c r="C47" s="342"/>
      <c r="D47" s="341"/>
      <c r="E47" s="342"/>
      <c r="F47" s="342"/>
      <c r="G47" s="341"/>
      <c r="H47" s="473"/>
      <c r="I47" s="473"/>
      <c r="J47" s="473"/>
      <c r="K47" s="346"/>
      <c r="L47" s="182"/>
    </row>
    <row r="48" spans="1:13" ht="15" x14ac:dyDescent="0.3">
      <c r="A48" s="341"/>
      <c r="B48" s="341"/>
      <c r="C48" s="342"/>
      <c r="D48" s="468" t="s">
        <v>127</v>
      </c>
      <c r="E48" s="468"/>
      <c r="F48" s="344"/>
      <c r="G48" s="345"/>
      <c r="H48" s="341"/>
      <c r="I48" s="341"/>
      <c r="J48" s="341"/>
      <c r="K48" s="341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D51" sqref="D51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212</v>
      </c>
      <c r="B1" s="121"/>
      <c r="C1" s="475" t="s">
        <v>186</v>
      </c>
      <c r="D1" s="475"/>
      <c r="E1" s="105"/>
    </row>
    <row r="2" spans="1:5" x14ac:dyDescent="0.3">
      <c r="A2" s="76" t="s">
        <v>128</v>
      </c>
      <c r="B2" s="121"/>
      <c r="C2" s="77"/>
      <c r="D2" s="207" t="str">
        <f>'ფორმა N1'!L2</f>
        <v>22/09/2020-12/10-2020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პ/პ  ახალი ქრისტიან -დემოკრატები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179</v>
      </c>
      <c r="B10" s="53"/>
      <c r="C10" s="125">
        <f>SUM(C11,C34)</f>
        <v>19451.77</v>
      </c>
      <c r="D10" s="125">
        <f>SUM(D11,D34)</f>
        <v>15780.73</v>
      </c>
      <c r="E10" s="105"/>
    </row>
    <row r="11" spans="1:5" x14ac:dyDescent="0.3">
      <c r="A11" s="54" t="s">
        <v>180</v>
      </c>
      <c r="B11" s="55"/>
      <c r="C11" s="85">
        <f>SUM(C12:C32)</f>
        <v>6531.27</v>
      </c>
      <c r="D11" s="85">
        <f>SUM(D12:D32)</f>
        <v>2860.2299999999996</v>
      </c>
      <c r="E11" s="105"/>
    </row>
    <row r="12" spans="1:5" x14ac:dyDescent="0.3">
      <c r="A12" s="58">
        <v>1110</v>
      </c>
      <c r="B12" s="57" t="s">
        <v>130</v>
      </c>
      <c r="C12" s="8"/>
      <c r="D12" s="8"/>
      <c r="E12" s="105"/>
    </row>
    <row r="13" spans="1:5" x14ac:dyDescent="0.3">
      <c r="A13" s="58">
        <v>1120</v>
      </c>
      <c r="B13" s="57" t="s">
        <v>131</v>
      </c>
      <c r="C13" s="8"/>
      <c r="D13" s="8"/>
      <c r="E13" s="105"/>
    </row>
    <row r="14" spans="1:5" x14ac:dyDescent="0.3">
      <c r="A14" s="58">
        <v>1211</v>
      </c>
      <c r="B14" s="57" t="s">
        <v>132</v>
      </c>
      <c r="C14" s="8">
        <v>6531.27</v>
      </c>
      <c r="D14" s="450">
        <f>'ფორმა N8'!I10</f>
        <v>2860.2299999999996</v>
      </c>
      <c r="E14" s="105"/>
    </row>
    <row r="15" spans="1:5" x14ac:dyDescent="0.3">
      <c r="A15" s="58">
        <v>1212</v>
      </c>
      <c r="B15" s="57" t="s">
        <v>133</v>
      </c>
      <c r="C15" s="8"/>
      <c r="D15" s="8"/>
      <c r="E15" s="105"/>
    </row>
    <row r="16" spans="1:5" x14ac:dyDescent="0.3">
      <c r="A16" s="58">
        <v>1213</v>
      </c>
      <c r="B16" s="57" t="s">
        <v>134</v>
      </c>
      <c r="C16" s="8"/>
      <c r="D16" s="8"/>
      <c r="E16" s="105"/>
    </row>
    <row r="17" spans="1:5" x14ac:dyDescent="0.3">
      <c r="A17" s="58">
        <v>1214</v>
      </c>
      <c r="B17" s="57" t="s">
        <v>135</v>
      </c>
      <c r="C17" s="8"/>
      <c r="D17" s="8"/>
      <c r="E17" s="105"/>
    </row>
    <row r="18" spans="1:5" x14ac:dyDescent="0.3">
      <c r="A18" s="58">
        <v>1215</v>
      </c>
      <c r="B18" s="57" t="s">
        <v>136</v>
      </c>
      <c r="C18" s="8"/>
      <c r="D18" s="8"/>
      <c r="E18" s="105"/>
    </row>
    <row r="19" spans="1:5" x14ac:dyDescent="0.3">
      <c r="A19" s="58">
        <v>1300</v>
      </c>
      <c r="B19" s="57" t="s">
        <v>137</v>
      </c>
      <c r="C19" s="8"/>
      <c r="D19" s="8"/>
      <c r="E19" s="105"/>
    </row>
    <row r="20" spans="1:5" x14ac:dyDescent="0.3">
      <c r="A20" s="58">
        <v>1410</v>
      </c>
      <c r="B20" s="57" t="s">
        <v>138</v>
      </c>
      <c r="C20" s="8"/>
      <c r="D20" s="8"/>
      <c r="E20" s="105"/>
    </row>
    <row r="21" spans="1:5" x14ac:dyDescent="0.3">
      <c r="A21" s="58">
        <v>1421</v>
      </c>
      <c r="B21" s="57" t="s">
        <v>139</v>
      </c>
      <c r="C21" s="8"/>
      <c r="D21" s="8"/>
      <c r="E21" s="105"/>
    </row>
    <row r="22" spans="1:5" x14ac:dyDescent="0.3">
      <c r="A22" s="58">
        <v>1422</v>
      </c>
      <c r="B22" s="57" t="s">
        <v>140</v>
      </c>
      <c r="C22" s="8"/>
      <c r="D22" s="8"/>
      <c r="E22" s="105"/>
    </row>
    <row r="23" spans="1:5" x14ac:dyDescent="0.3">
      <c r="A23" s="58">
        <v>1423</v>
      </c>
      <c r="B23" s="57" t="s">
        <v>141</v>
      </c>
      <c r="C23" s="8"/>
      <c r="D23" s="8"/>
      <c r="E23" s="105"/>
    </row>
    <row r="24" spans="1:5" x14ac:dyDescent="0.3">
      <c r="A24" s="58">
        <v>1431</v>
      </c>
      <c r="B24" s="57" t="s">
        <v>142</v>
      </c>
      <c r="C24" s="8"/>
      <c r="D24" s="8"/>
      <c r="E24" s="105"/>
    </row>
    <row r="25" spans="1:5" x14ac:dyDescent="0.3">
      <c r="A25" s="58">
        <v>1432</v>
      </c>
      <c r="B25" s="57" t="s">
        <v>143</v>
      </c>
      <c r="C25" s="8"/>
      <c r="D25" s="8"/>
      <c r="E25" s="105"/>
    </row>
    <row r="26" spans="1:5" x14ac:dyDescent="0.3">
      <c r="A26" s="58">
        <v>1433</v>
      </c>
      <c r="B26" s="57" t="s">
        <v>144</v>
      </c>
      <c r="C26" s="8"/>
      <c r="D26" s="8"/>
      <c r="E26" s="105"/>
    </row>
    <row r="27" spans="1:5" x14ac:dyDescent="0.3">
      <c r="A27" s="58">
        <v>1441</v>
      </c>
      <c r="B27" s="57" t="s">
        <v>145</v>
      </c>
      <c r="C27" s="8"/>
      <c r="D27" s="8"/>
      <c r="E27" s="105"/>
    </row>
    <row r="28" spans="1:5" x14ac:dyDescent="0.3">
      <c r="A28" s="58">
        <v>1442</v>
      </c>
      <c r="B28" s="57" t="s">
        <v>146</v>
      </c>
      <c r="C28" s="8"/>
      <c r="D28" s="8"/>
      <c r="E28" s="105"/>
    </row>
    <row r="29" spans="1:5" x14ac:dyDescent="0.3">
      <c r="A29" s="58">
        <v>1443</v>
      </c>
      <c r="B29" s="57" t="s">
        <v>147</v>
      </c>
      <c r="C29" s="8"/>
      <c r="D29" s="8"/>
      <c r="E29" s="105"/>
    </row>
    <row r="30" spans="1:5" x14ac:dyDescent="0.3">
      <c r="A30" s="58">
        <v>1444</v>
      </c>
      <c r="B30" s="57" t="s">
        <v>148</v>
      </c>
      <c r="C30" s="8"/>
      <c r="D30" s="8"/>
      <c r="E30" s="105"/>
    </row>
    <row r="31" spans="1:5" x14ac:dyDescent="0.3">
      <c r="A31" s="58">
        <v>1445</v>
      </c>
      <c r="B31" s="57" t="s">
        <v>149</v>
      </c>
      <c r="C31" s="8"/>
      <c r="D31" s="8"/>
      <c r="E31" s="105"/>
    </row>
    <row r="32" spans="1:5" x14ac:dyDescent="0.3">
      <c r="A32" s="58">
        <v>1446</v>
      </c>
      <c r="B32" s="57" t="s">
        <v>150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181</v>
      </c>
      <c r="B34" s="57"/>
      <c r="C34" s="85">
        <f>SUM(C35:C42)</f>
        <v>12920.5</v>
      </c>
      <c r="D34" s="85">
        <f>SUM(D35:D42)</f>
        <v>12920.5</v>
      </c>
      <c r="E34" s="105"/>
    </row>
    <row r="35" spans="1:5" x14ac:dyDescent="0.3">
      <c r="A35" s="58">
        <v>2110</v>
      </c>
      <c r="B35" s="57" t="s">
        <v>89</v>
      </c>
      <c r="C35" s="8"/>
      <c r="D35" s="8"/>
      <c r="E35" s="105"/>
    </row>
    <row r="36" spans="1:5" x14ac:dyDescent="0.3">
      <c r="A36" s="58">
        <v>2120</v>
      </c>
      <c r="B36" s="57" t="s">
        <v>151</v>
      </c>
      <c r="C36" s="8">
        <f>'ფორმა N9'!C14</f>
        <v>10217.5</v>
      </c>
      <c r="D36" s="8">
        <f>'ფორმა N9'!J14</f>
        <v>10217.5</v>
      </c>
      <c r="E36" s="105"/>
    </row>
    <row r="37" spans="1:5" x14ac:dyDescent="0.3">
      <c r="A37" s="58">
        <v>2130</v>
      </c>
      <c r="B37" s="57" t="s">
        <v>90</v>
      </c>
      <c r="C37" s="8"/>
      <c r="D37" s="8"/>
      <c r="E37" s="105"/>
    </row>
    <row r="38" spans="1:5" x14ac:dyDescent="0.3">
      <c r="A38" s="58">
        <v>2140</v>
      </c>
      <c r="B38" s="57" t="s">
        <v>366</v>
      </c>
      <c r="C38" s="8"/>
      <c r="D38" s="8"/>
      <c r="E38" s="105"/>
    </row>
    <row r="39" spans="1:5" x14ac:dyDescent="0.3">
      <c r="A39" s="58">
        <v>2150</v>
      </c>
      <c r="B39" s="57" t="s">
        <v>369</v>
      </c>
      <c r="C39" s="451">
        <f>'ფორმა N9'!J23</f>
        <v>2703</v>
      </c>
      <c r="D39" s="451">
        <f>'ფორმა N9'!J23</f>
        <v>2703</v>
      </c>
      <c r="E39" s="105"/>
    </row>
    <row r="40" spans="1:5" x14ac:dyDescent="0.3">
      <c r="A40" s="58">
        <v>2220</v>
      </c>
      <c r="B40" s="57" t="s">
        <v>91</v>
      </c>
      <c r="C40" s="8"/>
      <c r="D40" s="8"/>
      <c r="E40" s="105"/>
    </row>
    <row r="41" spans="1:5" x14ac:dyDescent="0.3">
      <c r="A41" s="58">
        <v>2300</v>
      </c>
      <c r="B41" s="57" t="s">
        <v>152</v>
      </c>
      <c r="C41" s="8"/>
      <c r="D41" s="8"/>
      <c r="E41" s="105"/>
    </row>
    <row r="42" spans="1:5" x14ac:dyDescent="0.3">
      <c r="A42" s="58">
        <v>2400</v>
      </c>
      <c r="B42" s="57" t="s">
        <v>153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185</v>
      </c>
      <c r="B44" s="57"/>
      <c r="C44" s="85">
        <f>SUM(C45,C64)</f>
        <v>19451.77</v>
      </c>
      <c r="D44" s="85">
        <f>SUM(D45,D64)</f>
        <v>15780.73</v>
      </c>
      <c r="E44" s="105"/>
    </row>
    <row r="45" spans="1:5" x14ac:dyDescent="0.3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 x14ac:dyDescent="0.3">
      <c r="A46" s="58">
        <v>3100</v>
      </c>
      <c r="B46" s="57" t="s">
        <v>154</v>
      </c>
      <c r="C46" s="8"/>
      <c r="D46" s="8"/>
      <c r="E46" s="105"/>
    </row>
    <row r="47" spans="1:5" x14ac:dyDescent="0.3">
      <c r="A47" s="58">
        <v>3210</v>
      </c>
      <c r="B47" s="57" t="s">
        <v>155</v>
      </c>
      <c r="C47" s="8"/>
      <c r="D47" s="8"/>
      <c r="E47" s="105"/>
    </row>
    <row r="48" spans="1:5" x14ac:dyDescent="0.3">
      <c r="A48" s="58">
        <v>3221</v>
      </c>
      <c r="B48" s="57" t="s">
        <v>156</v>
      </c>
      <c r="C48" s="8"/>
      <c r="D48" s="8"/>
      <c r="E48" s="105"/>
    </row>
    <row r="49" spans="1:5" x14ac:dyDescent="0.3">
      <c r="A49" s="58">
        <v>3222</v>
      </c>
      <c r="B49" s="57" t="s">
        <v>157</v>
      </c>
      <c r="C49" s="8"/>
      <c r="D49" s="8"/>
      <c r="E49" s="105"/>
    </row>
    <row r="50" spans="1:5" x14ac:dyDescent="0.3">
      <c r="A50" s="58">
        <v>3223</v>
      </c>
      <c r="B50" s="57" t="s">
        <v>158</v>
      </c>
      <c r="C50" s="8"/>
      <c r="D50" s="8"/>
      <c r="E50" s="105"/>
    </row>
    <row r="51" spans="1:5" x14ac:dyDescent="0.3">
      <c r="A51" s="58">
        <v>3224</v>
      </c>
      <c r="B51" s="57" t="s">
        <v>159</v>
      </c>
      <c r="C51" s="8"/>
      <c r="D51" s="8"/>
      <c r="E51" s="105"/>
    </row>
    <row r="52" spans="1:5" x14ac:dyDescent="0.3">
      <c r="A52" s="58">
        <v>3231</v>
      </c>
      <c r="B52" s="57" t="s">
        <v>160</v>
      </c>
      <c r="C52" s="8"/>
      <c r="D52" s="8"/>
      <c r="E52" s="105"/>
    </row>
    <row r="53" spans="1:5" x14ac:dyDescent="0.3">
      <c r="A53" s="58">
        <v>3232</v>
      </c>
      <c r="B53" s="57" t="s">
        <v>161</v>
      </c>
      <c r="C53" s="8"/>
      <c r="D53" s="8"/>
      <c r="E53" s="105"/>
    </row>
    <row r="54" spans="1:5" x14ac:dyDescent="0.3">
      <c r="A54" s="58">
        <v>3234</v>
      </c>
      <c r="B54" s="57" t="s">
        <v>162</v>
      </c>
      <c r="C54" s="8"/>
      <c r="D54" s="8"/>
      <c r="E54" s="105"/>
    </row>
    <row r="55" spans="1:5" ht="30" x14ac:dyDescent="0.3">
      <c r="A55" s="58">
        <v>3236</v>
      </c>
      <c r="B55" s="57" t="s">
        <v>177</v>
      </c>
      <c r="C55" s="8"/>
      <c r="D55" s="8"/>
      <c r="E55" s="105"/>
    </row>
    <row r="56" spans="1:5" ht="45" x14ac:dyDescent="0.3">
      <c r="A56" s="58">
        <v>3237</v>
      </c>
      <c r="B56" s="57" t="s">
        <v>163</v>
      </c>
      <c r="C56" s="8"/>
      <c r="D56" s="8"/>
      <c r="E56" s="105"/>
    </row>
    <row r="57" spans="1:5" x14ac:dyDescent="0.3">
      <c r="A57" s="58">
        <v>3241</v>
      </c>
      <c r="B57" s="57" t="s">
        <v>164</v>
      </c>
      <c r="C57" s="8"/>
      <c r="D57" s="8"/>
      <c r="E57" s="105"/>
    </row>
    <row r="58" spans="1:5" x14ac:dyDescent="0.3">
      <c r="A58" s="58">
        <v>3242</v>
      </c>
      <c r="B58" s="57" t="s">
        <v>165</v>
      </c>
      <c r="C58" s="8"/>
      <c r="D58" s="8"/>
      <c r="E58" s="105"/>
    </row>
    <row r="59" spans="1:5" x14ac:dyDescent="0.3">
      <c r="A59" s="58">
        <v>3243</v>
      </c>
      <c r="B59" s="57" t="s">
        <v>166</v>
      </c>
      <c r="C59" s="8"/>
      <c r="D59" s="8"/>
      <c r="E59" s="105"/>
    </row>
    <row r="60" spans="1:5" x14ac:dyDescent="0.3">
      <c r="A60" s="58">
        <v>3245</v>
      </c>
      <c r="B60" s="57" t="s">
        <v>167</v>
      </c>
      <c r="C60" s="8"/>
      <c r="D60" s="8"/>
      <c r="E60" s="105"/>
    </row>
    <row r="61" spans="1:5" x14ac:dyDescent="0.3">
      <c r="A61" s="58">
        <v>3246</v>
      </c>
      <c r="B61" s="57" t="s">
        <v>168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183</v>
      </c>
      <c r="B64" s="57"/>
      <c r="C64" s="85">
        <f>SUM(C65:C67)</f>
        <v>19451.77</v>
      </c>
      <c r="D64" s="85">
        <f>SUM(D65:D67)</f>
        <v>15780.73</v>
      </c>
      <c r="E64" s="105"/>
    </row>
    <row r="65" spans="1:5" x14ac:dyDescent="0.3">
      <c r="A65" s="58">
        <v>5100</v>
      </c>
      <c r="B65" s="57" t="s">
        <v>238</v>
      </c>
      <c r="C65" s="8"/>
      <c r="D65" s="8"/>
      <c r="E65" s="105"/>
    </row>
    <row r="66" spans="1:5" x14ac:dyDescent="0.3">
      <c r="A66" s="58">
        <v>5220</v>
      </c>
      <c r="B66" s="57" t="s">
        <v>378</v>
      </c>
      <c r="C66" s="8">
        <f>C10</f>
        <v>19451.77</v>
      </c>
      <c r="D66" s="8">
        <f>D10</f>
        <v>15780.73</v>
      </c>
      <c r="E66" s="105"/>
    </row>
    <row r="67" spans="1:5" x14ac:dyDescent="0.3">
      <c r="A67" s="58">
        <v>5230</v>
      </c>
      <c r="B67" s="57" t="s">
        <v>379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184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169</v>
      </c>
      <c r="C71" s="8"/>
      <c r="D71" s="8"/>
      <c r="E71" s="105"/>
    </row>
    <row r="72" spans="1:5" x14ac:dyDescent="0.3">
      <c r="A72" s="58">
        <v>2</v>
      </c>
      <c r="B72" s="57" t="s">
        <v>170</v>
      </c>
      <c r="C72" s="8"/>
      <c r="D72" s="8"/>
      <c r="E72" s="105"/>
    </row>
    <row r="73" spans="1:5" x14ac:dyDescent="0.3">
      <c r="A73" s="58">
        <v>3</v>
      </c>
      <c r="B73" s="57" t="s">
        <v>171</v>
      </c>
      <c r="C73" s="8"/>
      <c r="D73" s="8"/>
      <c r="E73" s="105"/>
    </row>
    <row r="74" spans="1:5" x14ac:dyDescent="0.3">
      <c r="A74" s="58">
        <v>4</v>
      </c>
      <c r="B74" s="57" t="s">
        <v>334</v>
      </c>
      <c r="C74" s="8"/>
      <c r="D74" s="8"/>
      <c r="E74" s="105"/>
    </row>
    <row r="75" spans="1:5" x14ac:dyDescent="0.3">
      <c r="A75" s="58">
        <v>5</v>
      </c>
      <c r="B75" s="57" t="s">
        <v>172</v>
      </c>
      <c r="C75" s="8"/>
      <c r="D75" s="8"/>
      <c r="E75" s="105"/>
    </row>
    <row r="76" spans="1:5" x14ac:dyDescent="0.3">
      <c r="A76" s="58">
        <v>6</v>
      </c>
      <c r="B76" s="57" t="s">
        <v>173</v>
      </c>
      <c r="C76" s="8"/>
      <c r="D76" s="8"/>
      <c r="E76" s="105"/>
    </row>
    <row r="77" spans="1:5" x14ac:dyDescent="0.3">
      <c r="A77" s="58">
        <v>7</v>
      </c>
      <c r="B77" s="57" t="s">
        <v>174</v>
      </c>
      <c r="C77" s="8"/>
      <c r="D77" s="8"/>
      <c r="E77" s="105"/>
    </row>
    <row r="78" spans="1:5" x14ac:dyDescent="0.3">
      <c r="A78" s="58">
        <v>8</v>
      </c>
      <c r="B78" s="57" t="s">
        <v>175</v>
      </c>
      <c r="C78" s="8"/>
      <c r="D78" s="8"/>
      <c r="E78" s="105"/>
    </row>
    <row r="79" spans="1:5" x14ac:dyDescent="0.3">
      <c r="A79" s="58">
        <v>9</v>
      </c>
      <c r="B79" s="57" t="s">
        <v>176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1" sqref="I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392</v>
      </c>
      <c r="B1" s="76"/>
      <c r="C1" s="76"/>
      <c r="D1" s="76"/>
      <c r="E1" s="76"/>
      <c r="F1" s="76"/>
      <c r="G1" s="76"/>
      <c r="H1" s="76"/>
      <c r="I1" s="463" t="s">
        <v>97</v>
      </c>
      <c r="J1" s="463"/>
      <c r="K1" s="105"/>
    </row>
    <row r="2" spans="1:11" x14ac:dyDescent="0.3">
      <c r="A2" s="76" t="s">
        <v>128</v>
      </c>
      <c r="B2" s="76"/>
      <c r="C2" s="76"/>
      <c r="D2" s="76"/>
      <c r="E2" s="76"/>
      <c r="F2" s="76"/>
      <c r="G2" s="76"/>
      <c r="H2" s="76"/>
      <c r="I2" s="461" t="str">
        <f>'ფორმა N1'!L2</f>
        <v>22/09/2020-12/10-2020</v>
      </c>
      <c r="J2" s="462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4" t="str">
        <f>'ფორმა N1'!A5</f>
        <v>პ/პ  ახალი ქრისტიან -დემოკრატები</v>
      </c>
      <c r="B5" s="355"/>
      <c r="C5" s="355"/>
      <c r="D5" s="355"/>
      <c r="E5" s="355"/>
      <c r="F5" s="356"/>
      <c r="G5" s="355"/>
      <c r="H5" s="355"/>
      <c r="I5" s="355"/>
      <c r="J5" s="355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 x14ac:dyDescent="0.3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 x14ac:dyDescent="0.3">
      <c r="A10" s="154">
        <v>1</v>
      </c>
      <c r="B10" s="64" t="s">
        <v>482</v>
      </c>
      <c r="C10" s="155" t="s">
        <v>484</v>
      </c>
      <c r="D10" s="156" t="s">
        <v>486</v>
      </c>
      <c r="E10" s="152" t="s">
        <v>509</v>
      </c>
      <c r="F10" s="28">
        <f>'ფორმა N7'!C14</f>
        <v>6531.27</v>
      </c>
      <c r="G10" s="28">
        <f>'ფორმა N3'!D9</f>
        <v>3507</v>
      </c>
      <c r="H10" s="449">
        <f>'ფორმა N5'!D9</f>
        <v>7178.0400000000009</v>
      </c>
      <c r="I10" s="449">
        <f>F10+G10-H10</f>
        <v>2860.2299999999996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14" t="s">
        <v>96</v>
      </c>
      <c r="C15" s="104"/>
      <c r="D15" s="104"/>
      <c r="E15" s="104"/>
      <c r="F15" s="215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54"/>
      <c r="D17" s="104"/>
      <c r="E17" s="104"/>
      <c r="F17" s="254"/>
      <c r="G17" s="255"/>
      <c r="H17" s="255"/>
      <c r="I17" s="101"/>
      <c r="J17" s="101"/>
    </row>
    <row r="18" spans="1:10" x14ac:dyDescent="0.3">
      <c r="A18" s="101"/>
      <c r="B18" s="104"/>
      <c r="C18" s="216" t="s">
        <v>251</v>
      </c>
      <c r="D18" s="216"/>
      <c r="E18" s="104"/>
      <c r="F18" s="104" t="s">
        <v>256</v>
      </c>
      <c r="G18" s="101"/>
      <c r="H18" s="101"/>
      <c r="I18" s="101"/>
      <c r="J18" s="101"/>
    </row>
    <row r="19" spans="1:10" x14ac:dyDescent="0.3">
      <c r="A19" s="101"/>
      <c r="B19" s="104"/>
      <c r="C19" s="217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17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 x14ac:dyDescent="0.3">
      <c r="A1" s="74" t="s">
        <v>337</v>
      </c>
      <c r="B1" s="76"/>
      <c r="C1" s="76"/>
      <c r="D1" s="76"/>
      <c r="E1" s="76"/>
      <c r="F1" s="76"/>
      <c r="G1" s="161" t="s">
        <v>97</v>
      </c>
      <c r="H1" s="162"/>
    </row>
    <row r="2" spans="1:8" x14ac:dyDescent="0.3">
      <c r="A2" s="76" t="s">
        <v>128</v>
      </c>
      <c r="B2" s="76"/>
      <c r="C2" s="76"/>
      <c r="D2" s="76"/>
      <c r="E2" s="76"/>
      <c r="F2" s="76"/>
      <c r="G2" s="163" t="str">
        <f>'ფორმა N1'!L2</f>
        <v>22/09/2020-12/10-2020</v>
      </c>
      <c r="H2" s="162"/>
    </row>
    <row r="3" spans="1:8" x14ac:dyDescent="0.3">
      <c r="A3" s="76"/>
      <c r="B3" s="76"/>
      <c r="C3" s="76"/>
      <c r="D3" s="76"/>
      <c r="E3" s="76"/>
      <c r="F3" s="76"/>
      <c r="G3" s="102"/>
      <c r="H3" s="162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4" t="str">
        <f>'ფორმა N1'!A5</f>
        <v>პ/პ  ახალი ქრისტიან -დემოკრატები</v>
      </c>
      <c r="B5" s="204"/>
      <c r="C5" s="204"/>
      <c r="D5" s="204"/>
      <c r="E5" s="204"/>
      <c r="F5" s="204"/>
      <c r="G5" s="204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4" t="s">
        <v>295</v>
      </c>
      <c r="B8" s="164" t="s">
        <v>129</v>
      </c>
      <c r="C8" s="165" t="s">
        <v>335</v>
      </c>
      <c r="D8" s="165" t="s">
        <v>336</v>
      </c>
      <c r="E8" s="165" t="s">
        <v>258</v>
      </c>
      <c r="F8" s="164" t="s">
        <v>300</v>
      </c>
      <c r="G8" s="165" t="s">
        <v>296</v>
      </c>
      <c r="H8" s="105"/>
    </row>
    <row r="9" spans="1:8" x14ac:dyDescent="0.3">
      <c r="A9" s="166" t="s">
        <v>297</v>
      </c>
      <c r="B9" s="167"/>
      <c r="C9" s="168"/>
      <c r="D9" s="169"/>
      <c r="E9" s="169"/>
      <c r="F9" s="169"/>
      <c r="G9" s="170"/>
      <c r="H9" s="105"/>
    </row>
    <row r="10" spans="1:8" ht="15.75" x14ac:dyDescent="0.3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 x14ac:dyDescent="0.3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 x14ac:dyDescent="0.3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 x14ac:dyDescent="0.3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 x14ac:dyDescent="0.3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 x14ac:dyDescent="0.3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 x14ac:dyDescent="0.3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 x14ac:dyDescent="0.3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 x14ac:dyDescent="0.3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 x14ac:dyDescent="0.3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 x14ac:dyDescent="0.3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 x14ac:dyDescent="0.3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 x14ac:dyDescent="0.3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 x14ac:dyDescent="0.3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 x14ac:dyDescent="0.3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 x14ac:dyDescent="0.3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 x14ac:dyDescent="0.3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 x14ac:dyDescent="0.3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 x14ac:dyDescent="0.3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 x14ac:dyDescent="0.3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 x14ac:dyDescent="0.3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 x14ac:dyDescent="0.3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 x14ac:dyDescent="0.3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 x14ac:dyDescent="0.3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 x14ac:dyDescent="0.3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 x14ac:dyDescent="0.3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 x14ac:dyDescent="0.3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 x14ac:dyDescent="0.3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 x14ac:dyDescent="0.3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 x14ac:dyDescent="0.3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 x14ac:dyDescent="0.3">
      <c r="A40" s="176" t="s">
        <v>298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 x14ac:dyDescent="0.3">
      <c r="B44" s="184" t="s">
        <v>96</v>
      </c>
      <c r="F44" s="185"/>
    </row>
    <row r="45" spans="1:10" x14ac:dyDescent="0.3">
      <c r="F45" s="183"/>
      <c r="G45" s="183"/>
      <c r="H45" s="183"/>
      <c r="I45" s="183"/>
      <c r="J45" s="183"/>
    </row>
    <row r="46" spans="1:10" x14ac:dyDescent="0.3">
      <c r="C46" s="186"/>
      <c r="F46" s="186"/>
      <c r="G46" s="187"/>
      <c r="H46" s="183"/>
      <c r="I46" s="183"/>
      <c r="J46" s="183"/>
    </row>
    <row r="47" spans="1:10" x14ac:dyDescent="0.3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 x14ac:dyDescent="0.3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 x14ac:dyDescent="0.3">
      <c r="B49" s="182"/>
    </row>
    <row r="50" spans="2:2" s="183" customFormat="1" ht="12.75" x14ac:dyDescent="0.2"/>
    <row r="51" spans="2:2" s="183" customFormat="1" ht="12.75" x14ac:dyDescent="0.2"/>
    <row r="52" spans="2:2" s="183" customFormat="1" ht="12.75" x14ac:dyDescent="0.2"/>
    <row r="53" spans="2:2" s="183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G23" sqref="G2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287</v>
      </c>
      <c r="B1" s="138"/>
      <c r="C1" s="138"/>
      <c r="D1" s="138"/>
      <c r="E1" s="138"/>
      <c r="F1" s="78"/>
      <c r="G1" s="78"/>
      <c r="H1" s="78"/>
      <c r="I1" s="477" t="s">
        <v>97</v>
      </c>
      <c r="J1" s="477"/>
      <c r="K1" s="144"/>
    </row>
    <row r="2" spans="1:12" s="23" customFormat="1" ht="15" x14ac:dyDescent="0.3">
      <c r="A2" s="105" t="s">
        <v>128</v>
      </c>
      <c r="B2" s="138"/>
      <c r="C2" s="138"/>
      <c r="D2" s="138"/>
      <c r="E2" s="138"/>
      <c r="F2" s="139"/>
      <c r="G2" s="140"/>
      <c r="H2" s="140"/>
      <c r="I2" s="461" t="str">
        <f>'ფორმა N1'!L2</f>
        <v>22/09/2020-12/10-2020</v>
      </c>
      <c r="J2" s="462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პ/პ  ახალი ქრისტიან -დემოკრატები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76" t="s">
        <v>208</v>
      </c>
      <c r="C7" s="476"/>
      <c r="D7" s="476" t="s">
        <v>275</v>
      </c>
      <c r="E7" s="476"/>
      <c r="F7" s="476" t="s">
        <v>276</v>
      </c>
      <c r="G7" s="476"/>
      <c r="H7" s="151" t="s">
        <v>262</v>
      </c>
      <c r="I7" s="476" t="s">
        <v>211</v>
      </c>
      <c r="J7" s="476"/>
      <c r="K7" s="145"/>
    </row>
    <row r="8" spans="1:12" ht="15" x14ac:dyDescent="0.2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 x14ac:dyDescent="0.2">
      <c r="A9" s="61" t="s">
        <v>104</v>
      </c>
      <c r="B9" s="82">
        <f>SUM(B10,B14,B17)</f>
        <v>0</v>
      </c>
      <c r="C9" s="445">
        <f>SUM(C10,C14,C17)</f>
        <v>12920.5</v>
      </c>
      <c r="D9" s="445">
        <f t="shared" ref="D9:J9" si="0">SUM(D10,D14,D17)</f>
        <v>0</v>
      </c>
      <c r="E9" s="445">
        <f>SUM(E10,E14,E17)</f>
        <v>0</v>
      </c>
      <c r="F9" s="445">
        <f t="shared" si="0"/>
        <v>0</v>
      </c>
      <c r="G9" s="445">
        <f>SUM(G10,G14,G17)</f>
        <v>0</v>
      </c>
      <c r="H9" s="445">
        <f>SUM(H10,H14,H17)</f>
        <v>0</v>
      </c>
      <c r="I9" s="445">
        <f>SUM(I10,I14,I17)</f>
        <v>0</v>
      </c>
      <c r="J9" s="445">
        <f t="shared" si="0"/>
        <v>12920.5</v>
      </c>
      <c r="K9" s="145"/>
    </row>
    <row r="10" spans="1:12" ht="15" x14ac:dyDescent="0.2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109</v>
      </c>
      <c r="B14" s="133">
        <f>SUM(B15:B16)</f>
        <v>0</v>
      </c>
      <c r="C14" s="133">
        <f>SUM(C15:C16)</f>
        <v>10217.5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10217.5</v>
      </c>
      <c r="K14" s="145"/>
    </row>
    <row r="15" spans="1:12" ht="15" x14ac:dyDescent="0.2">
      <c r="A15" s="62" t="s">
        <v>110</v>
      </c>
      <c r="B15" s="26"/>
      <c r="C15" s="26">
        <v>6137.84</v>
      </c>
      <c r="D15" s="26"/>
      <c r="E15" s="26"/>
      <c r="F15" s="26"/>
      <c r="G15" s="26"/>
      <c r="H15" s="26"/>
      <c r="I15" s="26"/>
      <c r="J15" s="26">
        <f>C15+E15-G15</f>
        <v>6137.84</v>
      </c>
      <c r="K15" s="145"/>
    </row>
    <row r="16" spans="1:12" ht="15" x14ac:dyDescent="0.2">
      <c r="A16" s="62" t="s">
        <v>111</v>
      </c>
      <c r="B16" s="26"/>
      <c r="C16" s="26">
        <v>4079.66</v>
      </c>
      <c r="D16" s="26"/>
      <c r="E16" s="26"/>
      <c r="F16" s="26"/>
      <c r="G16" s="26"/>
      <c r="H16" s="26"/>
      <c r="I16" s="26"/>
      <c r="J16" s="26">
        <f>C16+E16-G16</f>
        <v>4079.66</v>
      </c>
      <c r="K16" s="145"/>
    </row>
    <row r="17" spans="1:11" ht="15" x14ac:dyDescent="0.2">
      <c r="A17" s="62" t="s">
        <v>112</v>
      </c>
      <c r="B17" s="133">
        <f>SUM(B18:B19,B22,B23)</f>
        <v>0</v>
      </c>
      <c r="C17" s="133">
        <f>SUM(C18:C19,C22,C23)</f>
        <v>2703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2703</v>
      </c>
      <c r="K17" s="145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118</v>
      </c>
      <c r="B23" s="26"/>
      <c r="C23" s="26">
        <v>2703</v>
      </c>
      <c r="D23" s="26"/>
      <c r="E23" s="26"/>
      <c r="F23" s="26"/>
      <c r="G23" s="26"/>
      <c r="H23" s="26"/>
      <c r="I23" s="26"/>
      <c r="J23" s="26">
        <f>C23+E23-G23</f>
        <v>2703</v>
      </c>
      <c r="K23" s="145"/>
    </row>
    <row r="24" spans="1:11" ht="15" x14ac:dyDescent="0.2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251</v>
      </c>
      <c r="F49" s="12" t="s">
        <v>256</v>
      </c>
      <c r="G49" s="72"/>
      <c r="I49"/>
      <c r="J49"/>
    </row>
    <row r="50" spans="1:10" s="2" customFormat="1" ht="15" x14ac:dyDescent="0.3">
      <c r="B50" s="66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 x14ac:dyDescent="0.2">
      <c r="A1" s="191" t="s">
        <v>459</v>
      </c>
      <c r="B1" s="191"/>
      <c r="C1" s="192"/>
      <c r="D1" s="192"/>
      <c r="E1" s="192"/>
      <c r="F1" s="192"/>
      <c r="G1" s="192"/>
      <c r="H1" s="192"/>
      <c r="I1" s="363" t="s">
        <v>97</v>
      </c>
    </row>
    <row r="2" spans="1:9" ht="15" x14ac:dyDescent="0.3">
      <c r="A2" s="148" t="s">
        <v>128</v>
      </c>
      <c r="B2" s="148"/>
      <c r="C2" s="192"/>
      <c r="D2" s="192"/>
      <c r="E2" s="192"/>
      <c r="F2" s="192"/>
      <c r="G2" s="192"/>
      <c r="H2" s="192"/>
      <c r="I2" s="360" t="str">
        <f>'ფორმა N1'!L2</f>
        <v>22/09/2020-12/10-2020</v>
      </c>
    </row>
    <row r="3" spans="1:9" ht="15" x14ac:dyDescent="0.2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 x14ac:dyDescent="0.3">
      <c r="A4" s="114" t="s">
        <v>257</v>
      </c>
      <c r="B4" s="114"/>
      <c r="C4" s="114"/>
      <c r="D4" s="114"/>
      <c r="E4" s="373"/>
      <c r="F4" s="193"/>
      <c r="G4" s="192"/>
      <c r="H4" s="192"/>
      <c r="I4" s="193"/>
    </row>
    <row r="5" spans="1:9" s="378" customFormat="1" ht="15" x14ac:dyDescent="0.3">
      <c r="A5" s="374" t="str">
        <f>'ფორმა N1'!A5</f>
        <v>პ/პ  ახალი ქრისტიან -დემოკრატები</v>
      </c>
      <c r="B5" s="374"/>
      <c r="C5" s="375"/>
      <c r="D5" s="375"/>
      <c r="E5" s="375"/>
      <c r="F5" s="376"/>
      <c r="G5" s="377"/>
      <c r="H5" s="377"/>
      <c r="I5" s="376"/>
    </row>
    <row r="6" spans="1:9" ht="13.5" x14ac:dyDescent="0.2">
      <c r="A6" s="142"/>
      <c r="B6" s="142"/>
      <c r="C6" s="379"/>
      <c r="D6" s="379"/>
      <c r="E6" s="379"/>
      <c r="F6" s="192"/>
      <c r="G6" s="192"/>
      <c r="H6" s="192"/>
      <c r="I6" s="192"/>
    </row>
    <row r="7" spans="1:9" ht="60" x14ac:dyDescent="0.2">
      <c r="A7" s="380" t="s">
        <v>64</v>
      </c>
      <c r="B7" s="380" t="s">
        <v>450</v>
      </c>
      <c r="C7" s="381" t="s">
        <v>451</v>
      </c>
      <c r="D7" s="381" t="s">
        <v>452</v>
      </c>
      <c r="E7" s="381" t="s">
        <v>453</v>
      </c>
      <c r="F7" s="381" t="s">
        <v>346</v>
      </c>
      <c r="G7" s="381" t="s">
        <v>454</v>
      </c>
      <c r="H7" s="381" t="s">
        <v>455</v>
      </c>
      <c r="I7" s="381" t="s">
        <v>456</v>
      </c>
    </row>
    <row r="8" spans="1:9" ht="15" x14ac:dyDescent="0.2">
      <c r="A8" s="380">
        <v>1</v>
      </c>
      <c r="B8" s="380">
        <v>2</v>
      </c>
      <c r="C8" s="380">
        <v>3</v>
      </c>
      <c r="D8" s="381">
        <v>4</v>
      </c>
      <c r="E8" s="380">
        <v>5</v>
      </c>
      <c r="F8" s="381">
        <v>6</v>
      </c>
      <c r="G8" s="380">
        <v>7</v>
      </c>
      <c r="H8" s="381">
        <v>8</v>
      </c>
      <c r="I8" s="381">
        <v>9</v>
      </c>
    </row>
    <row r="9" spans="1:9" ht="15" x14ac:dyDescent="0.2">
      <c r="A9" s="382">
        <v>1</v>
      </c>
      <c r="B9" s="382"/>
      <c r="C9" s="383"/>
      <c r="D9" s="383"/>
      <c r="E9" s="383"/>
      <c r="F9" s="383"/>
      <c r="G9" s="383"/>
      <c r="H9" s="383"/>
      <c r="I9" s="383"/>
    </row>
    <row r="10" spans="1:9" ht="15" x14ac:dyDescent="0.2">
      <c r="A10" s="382">
        <v>2</v>
      </c>
      <c r="B10" s="382"/>
      <c r="C10" s="383"/>
      <c r="D10" s="383"/>
      <c r="E10" s="383"/>
      <c r="F10" s="383"/>
      <c r="G10" s="383"/>
      <c r="H10" s="383"/>
      <c r="I10" s="383"/>
    </row>
    <row r="11" spans="1:9" ht="15" x14ac:dyDescent="0.2">
      <c r="A11" s="382">
        <v>3</v>
      </c>
      <c r="B11" s="382"/>
      <c r="C11" s="383"/>
      <c r="D11" s="383"/>
      <c r="E11" s="383"/>
      <c r="F11" s="383"/>
      <c r="G11" s="383"/>
      <c r="H11" s="383"/>
      <c r="I11" s="383"/>
    </row>
    <row r="12" spans="1:9" ht="15" x14ac:dyDescent="0.2">
      <c r="A12" s="382">
        <v>4</v>
      </c>
      <c r="B12" s="382"/>
      <c r="C12" s="383"/>
      <c r="D12" s="383"/>
      <c r="E12" s="383"/>
      <c r="F12" s="383"/>
      <c r="G12" s="383"/>
      <c r="H12" s="383"/>
      <c r="I12" s="383"/>
    </row>
    <row r="13" spans="1:9" ht="15" x14ac:dyDescent="0.2">
      <c r="A13" s="382">
        <v>5</v>
      </c>
      <c r="B13" s="382"/>
      <c r="C13" s="383"/>
      <c r="D13" s="383"/>
      <c r="E13" s="383"/>
      <c r="F13" s="383"/>
      <c r="G13" s="383"/>
      <c r="H13" s="383"/>
      <c r="I13" s="383"/>
    </row>
    <row r="14" spans="1:9" ht="15" x14ac:dyDescent="0.2">
      <c r="A14" s="382">
        <v>6</v>
      </c>
      <c r="B14" s="382"/>
      <c r="C14" s="383"/>
      <c r="D14" s="383"/>
      <c r="E14" s="383"/>
      <c r="F14" s="383"/>
      <c r="G14" s="383"/>
      <c r="H14" s="383"/>
      <c r="I14" s="383"/>
    </row>
    <row r="15" spans="1:9" ht="15" x14ac:dyDescent="0.2">
      <c r="A15" s="382">
        <v>7</v>
      </c>
      <c r="B15" s="382"/>
      <c r="C15" s="383"/>
      <c r="D15" s="383"/>
      <c r="E15" s="383"/>
      <c r="F15" s="383"/>
      <c r="G15" s="383"/>
      <c r="H15" s="383"/>
      <c r="I15" s="383"/>
    </row>
    <row r="16" spans="1:9" ht="15" x14ac:dyDescent="0.2">
      <c r="A16" s="382">
        <v>8</v>
      </c>
      <c r="B16" s="382"/>
      <c r="C16" s="383"/>
      <c r="D16" s="383"/>
      <c r="E16" s="383"/>
      <c r="F16" s="383"/>
      <c r="G16" s="383"/>
      <c r="H16" s="383"/>
      <c r="I16" s="383"/>
    </row>
    <row r="17" spans="1:9" ht="15" x14ac:dyDescent="0.2">
      <c r="A17" s="382">
        <v>9</v>
      </c>
      <c r="B17" s="382"/>
      <c r="C17" s="383"/>
      <c r="D17" s="383"/>
      <c r="E17" s="383"/>
      <c r="F17" s="383"/>
      <c r="G17" s="383"/>
      <c r="H17" s="383"/>
      <c r="I17" s="383"/>
    </row>
    <row r="18" spans="1:9" ht="15" x14ac:dyDescent="0.2">
      <c r="A18" s="382">
        <v>10</v>
      </c>
      <c r="B18" s="382"/>
      <c r="C18" s="383"/>
      <c r="D18" s="383"/>
      <c r="E18" s="383"/>
      <c r="F18" s="383"/>
      <c r="G18" s="383"/>
      <c r="H18" s="383"/>
      <c r="I18" s="383"/>
    </row>
    <row r="19" spans="1:9" ht="15" x14ac:dyDescent="0.2">
      <c r="A19" s="382">
        <v>11</v>
      </c>
      <c r="B19" s="382"/>
      <c r="C19" s="383"/>
      <c r="D19" s="383"/>
      <c r="E19" s="383"/>
      <c r="F19" s="383"/>
      <c r="G19" s="383"/>
      <c r="H19" s="383"/>
      <c r="I19" s="383"/>
    </row>
    <row r="20" spans="1:9" ht="15" x14ac:dyDescent="0.2">
      <c r="A20" s="382">
        <v>12</v>
      </c>
      <c r="B20" s="382"/>
      <c r="C20" s="383"/>
      <c r="D20" s="383"/>
      <c r="E20" s="383"/>
      <c r="F20" s="383"/>
      <c r="G20" s="383"/>
      <c r="H20" s="383"/>
      <c r="I20" s="383"/>
    </row>
    <row r="21" spans="1:9" ht="15" x14ac:dyDescent="0.2">
      <c r="A21" s="382">
        <v>13</v>
      </c>
      <c r="B21" s="382"/>
      <c r="C21" s="383"/>
      <c r="D21" s="383"/>
      <c r="E21" s="383"/>
      <c r="F21" s="383"/>
      <c r="G21" s="383"/>
      <c r="H21" s="383"/>
      <c r="I21" s="383"/>
    </row>
    <row r="22" spans="1:9" ht="15" x14ac:dyDescent="0.2">
      <c r="A22" s="382">
        <v>14</v>
      </c>
      <c r="B22" s="382"/>
      <c r="C22" s="383"/>
      <c r="D22" s="383"/>
      <c r="E22" s="383"/>
      <c r="F22" s="383"/>
      <c r="G22" s="383"/>
      <c r="H22" s="383"/>
      <c r="I22" s="383"/>
    </row>
    <row r="23" spans="1:9" ht="15" x14ac:dyDescent="0.2">
      <c r="A23" s="382">
        <v>15</v>
      </c>
      <c r="B23" s="382"/>
      <c r="C23" s="383"/>
      <c r="D23" s="383"/>
      <c r="E23" s="383"/>
      <c r="F23" s="383"/>
      <c r="G23" s="383"/>
      <c r="H23" s="383"/>
      <c r="I23" s="383"/>
    </row>
    <row r="24" spans="1:9" ht="15" x14ac:dyDescent="0.2">
      <c r="A24" s="382">
        <v>16</v>
      </c>
      <c r="B24" s="382"/>
      <c r="C24" s="383"/>
      <c r="D24" s="383"/>
      <c r="E24" s="383"/>
      <c r="F24" s="383"/>
      <c r="G24" s="383"/>
      <c r="H24" s="383"/>
      <c r="I24" s="383"/>
    </row>
    <row r="25" spans="1:9" ht="15" x14ac:dyDescent="0.2">
      <c r="A25" s="382">
        <v>17</v>
      </c>
      <c r="B25" s="382"/>
      <c r="C25" s="383"/>
      <c r="D25" s="383"/>
      <c r="E25" s="383"/>
      <c r="F25" s="383"/>
      <c r="G25" s="383"/>
      <c r="H25" s="383"/>
      <c r="I25" s="383"/>
    </row>
    <row r="26" spans="1:9" ht="15" x14ac:dyDescent="0.2">
      <c r="A26" s="382">
        <v>18</v>
      </c>
      <c r="B26" s="382"/>
      <c r="C26" s="383"/>
      <c r="D26" s="383"/>
      <c r="E26" s="383"/>
      <c r="F26" s="383"/>
      <c r="G26" s="383"/>
      <c r="H26" s="383"/>
      <c r="I26" s="383"/>
    </row>
    <row r="27" spans="1:9" ht="15" x14ac:dyDescent="0.2">
      <c r="A27" s="382" t="s">
        <v>261</v>
      </c>
      <c r="B27" s="382"/>
      <c r="C27" s="383"/>
      <c r="D27" s="383"/>
      <c r="E27" s="383"/>
      <c r="F27" s="383"/>
      <c r="G27" s="383"/>
      <c r="H27" s="383"/>
      <c r="I27" s="383"/>
    </row>
    <row r="28" spans="1:9" x14ac:dyDescent="0.2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 x14ac:dyDescent="0.2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 x14ac:dyDescent="0.2">
      <c r="A30" s="384"/>
      <c r="B30" s="384"/>
      <c r="C30" s="194"/>
      <c r="D30" s="194"/>
      <c r="E30" s="194"/>
      <c r="F30" s="194"/>
      <c r="G30" s="194"/>
      <c r="H30" s="194"/>
      <c r="I30" s="194"/>
    </row>
    <row r="31" spans="1:9" ht="15" x14ac:dyDescent="0.3">
      <c r="A31" s="21"/>
      <c r="B31" s="21"/>
      <c r="C31" s="385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8"/>
      <c r="E32" s="478"/>
      <c r="G32" s="197"/>
      <c r="H32" s="386"/>
    </row>
    <row r="33" spans="3:8" ht="15" x14ac:dyDescent="0.3">
      <c r="C33" s="21"/>
      <c r="D33" s="479" t="s">
        <v>251</v>
      </c>
      <c r="E33" s="479"/>
      <c r="G33" s="480" t="s">
        <v>457</v>
      </c>
      <c r="H33" s="480"/>
    </row>
    <row r="34" spans="3:8" ht="15" x14ac:dyDescent="0.3">
      <c r="C34" s="21"/>
      <c r="D34" s="21"/>
      <c r="E34" s="21"/>
      <c r="G34" s="481"/>
      <c r="H34" s="481"/>
    </row>
    <row r="35" spans="3:8" ht="15" x14ac:dyDescent="0.3">
      <c r="C35" s="21"/>
      <c r="D35" s="482" t="s">
        <v>127</v>
      </c>
      <c r="E35" s="482"/>
      <c r="G35" s="481"/>
      <c r="H35" s="48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78" customWidth="1"/>
    <col min="2" max="2" width="14.85546875" style="378" customWidth="1"/>
    <col min="3" max="3" width="21.140625" style="378" customWidth="1"/>
    <col min="4" max="5" width="12.7109375" style="378" customWidth="1"/>
    <col min="6" max="6" width="13.42578125" style="378" bestFit="1" customWidth="1"/>
    <col min="7" max="7" width="15.28515625" style="378" customWidth="1"/>
    <col min="8" max="8" width="23.85546875" style="378" customWidth="1"/>
    <col min="9" max="9" width="12.140625" style="378" bestFit="1" customWidth="1"/>
    <col min="10" max="10" width="19" style="378" customWidth="1"/>
    <col min="11" max="11" width="17.7109375" style="378" customWidth="1"/>
    <col min="12" max="16384" width="9.140625" style="378"/>
  </cols>
  <sheetData>
    <row r="1" spans="1:12" s="198" customFormat="1" ht="15" x14ac:dyDescent="0.2">
      <c r="A1" s="191" t="s">
        <v>288</v>
      </c>
      <c r="B1" s="191"/>
      <c r="C1" s="191"/>
      <c r="D1" s="192"/>
      <c r="E1" s="192"/>
      <c r="F1" s="192"/>
      <c r="G1" s="192"/>
      <c r="H1" s="192"/>
      <c r="I1" s="192"/>
      <c r="J1" s="192"/>
      <c r="K1" s="363" t="s">
        <v>97</v>
      </c>
    </row>
    <row r="2" spans="1:12" s="198" customFormat="1" ht="15" x14ac:dyDescent="0.3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60" t="str">
        <f>'ფორმა N1'!L2</f>
        <v>22/09/2020-12/10-2020</v>
      </c>
    </row>
    <row r="3" spans="1:12" s="198" customFormat="1" ht="15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78"/>
    </row>
    <row r="4" spans="1:12" s="198" customFormat="1" ht="15" x14ac:dyDescent="0.3">
      <c r="A4" s="114" t="s">
        <v>257</v>
      </c>
      <c r="B4" s="114"/>
      <c r="C4" s="114"/>
      <c r="D4" s="114"/>
      <c r="E4" s="114"/>
      <c r="F4" s="373"/>
      <c r="G4" s="193"/>
      <c r="H4" s="192"/>
      <c r="I4" s="192"/>
      <c r="J4" s="192"/>
      <c r="K4" s="192"/>
    </row>
    <row r="5" spans="1:12" ht="15" x14ac:dyDescent="0.3">
      <c r="A5" s="374" t="str">
        <f>'ფორმა N1'!A5</f>
        <v>პ/პ  ახალი ქრისტიან -დემოკრატები</v>
      </c>
      <c r="B5" s="374"/>
      <c r="C5" s="374"/>
      <c r="D5" s="375"/>
      <c r="E5" s="375"/>
      <c r="F5" s="375"/>
      <c r="G5" s="376"/>
      <c r="H5" s="377"/>
      <c r="I5" s="377"/>
      <c r="J5" s="377"/>
      <c r="K5" s="376"/>
    </row>
    <row r="6" spans="1:12" s="198" customFormat="1" ht="13.5" x14ac:dyDescent="0.2">
      <c r="A6" s="142"/>
      <c r="B6" s="142"/>
      <c r="C6" s="142"/>
      <c r="D6" s="379"/>
      <c r="E6" s="379"/>
      <c r="F6" s="379"/>
      <c r="G6" s="192"/>
      <c r="H6" s="192"/>
      <c r="I6" s="192"/>
      <c r="J6" s="192"/>
      <c r="K6" s="192"/>
    </row>
    <row r="7" spans="1:12" s="198" customFormat="1" ht="60" x14ac:dyDescent="0.2">
      <c r="A7" s="380" t="s">
        <v>64</v>
      </c>
      <c r="B7" s="380" t="s">
        <v>450</v>
      </c>
      <c r="C7" s="380" t="s">
        <v>231</v>
      </c>
      <c r="D7" s="381" t="s">
        <v>228</v>
      </c>
      <c r="E7" s="381" t="s">
        <v>229</v>
      </c>
      <c r="F7" s="381" t="s">
        <v>322</v>
      </c>
      <c r="G7" s="381" t="s">
        <v>230</v>
      </c>
      <c r="H7" s="381" t="s">
        <v>458</v>
      </c>
      <c r="I7" s="381" t="s">
        <v>227</v>
      </c>
      <c r="J7" s="381" t="s">
        <v>455</v>
      </c>
      <c r="K7" s="381" t="s">
        <v>456</v>
      </c>
    </row>
    <row r="8" spans="1:12" s="198" customFormat="1" ht="15" x14ac:dyDescent="0.2">
      <c r="A8" s="380">
        <v>1</v>
      </c>
      <c r="B8" s="380">
        <v>2</v>
      </c>
      <c r="C8" s="380">
        <v>3</v>
      </c>
      <c r="D8" s="381">
        <v>4</v>
      </c>
      <c r="E8" s="380">
        <v>5</v>
      </c>
      <c r="F8" s="381">
        <v>6</v>
      </c>
      <c r="G8" s="380">
        <v>7</v>
      </c>
      <c r="H8" s="381">
        <v>8</v>
      </c>
      <c r="I8" s="380">
        <v>9</v>
      </c>
      <c r="J8" s="380">
        <v>10</v>
      </c>
      <c r="K8" s="381">
        <v>11</v>
      </c>
    </row>
    <row r="9" spans="1:12" s="198" customFormat="1" ht="15" x14ac:dyDescent="0.2">
      <c r="A9" s="382">
        <v>1</v>
      </c>
      <c r="B9" s="382"/>
      <c r="C9" s="382"/>
      <c r="D9" s="383"/>
      <c r="E9" s="383"/>
      <c r="F9" s="383"/>
      <c r="G9" s="383"/>
      <c r="H9" s="383"/>
      <c r="I9" s="383"/>
      <c r="J9" s="383"/>
      <c r="K9" s="383"/>
    </row>
    <row r="10" spans="1:12" s="198" customFormat="1" ht="15" x14ac:dyDescent="0.2">
      <c r="A10" s="382">
        <v>2</v>
      </c>
      <c r="B10" s="382"/>
      <c r="C10" s="382"/>
      <c r="D10" s="383"/>
      <c r="E10" s="383"/>
      <c r="F10" s="383"/>
      <c r="G10" s="383"/>
      <c r="H10" s="383"/>
      <c r="I10" s="383"/>
      <c r="J10" s="383"/>
      <c r="K10" s="383"/>
    </row>
    <row r="11" spans="1:12" s="198" customFormat="1" ht="15" x14ac:dyDescent="0.2">
      <c r="A11" s="382">
        <v>3</v>
      </c>
      <c r="B11" s="382"/>
      <c r="C11" s="382"/>
      <c r="D11" s="383"/>
      <c r="E11" s="383"/>
      <c r="F11" s="383"/>
      <c r="G11" s="383"/>
      <c r="H11" s="383"/>
      <c r="I11" s="383"/>
      <c r="J11" s="383"/>
      <c r="K11" s="383"/>
    </row>
    <row r="12" spans="1:12" s="198" customFormat="1" ht="15" x14ac:dyDescent="0.2">
      <c r="A12" s="382">
        <v>4</v>
      </c>
      <c r="B12" s="382"/>
      <c r="C12" s="382"/>
      <c r="D12" s="383"/>
      <c r="E12" s="383"/>
      <c r="F12" s="383"/>
      <c r="G12" s="383"/>
      <c r="H12" s="383"/>
      <c r="I12" s="383"/>
      <c r="J12" s="383"/>
      <c r="K12" s="383"/>
    </row>
    <row r="13" spans="1:12" s="198" customFormat="1" ht="15" x14ac:dyDescent="0.2">
      <c r="A13" s="382">
        <v>5</v>
      </c>
      <c r="B13" s="382"/>
      <c r="C13" s="382"/>
      <c r="D13" s="383"/>
      <c r="E13" s="383"/>
      <c r="F13" s="383"/>
      <c r="G13" s="383"/>
      <c r="H13" s="383"/>
      <c r="I13" s="383"/>
      <c r="J13" s="383"/>
      <c r="K13" s="383"/>
    </row>
    <row r="14" spans="1:12" s="198" customFormat="1" ht="15" x14ac:dyDescent="0.2">
      <c r="A14" s="382">
        <v>6</v>
      </c>
      <c r="B14" s="382"/>
      <c r="C14" s="382"/>
      <c r="D14" s="383"/>
      <c r="E14" s="383"/>
      <c r="F14" s="383"/>
      <c r="G14" s="383"/>
      <c r="H14" s="383"/>
      <c r="I14" s="383"/>
      <c r="J14" s="383"/>
      <c r="K14" s="383"/>
    </row>
    <row r="15" spans="1:12" s="198" customFormat="1" ht="15" x14ac:dyDescent="0.2">
      <c r="A15" s="382">
        <v>7</v>
      </c>
      <c r="B15" s="382"/>
      <c r="C15" s="382"/>
      <c r="D15" s="383"/>
      <c r="E15" s="383"/>
      <c r="F15" s="383"/>
      <c r="G15" s="383"/>
      <c r="H15" s="383"/>
      <c r="I15" s="383"/>
      <c r="J15" s="383"/>
      <c r="K15" s="383"/>
    </row>
    <row r="16" spans="1:12" s="198" customFormat="1" ht="15" x14ac:dyDescent="0.2">
      <c r="A16" s="382">
        <v>8</v>
      </c>
      <c r="B16" s="382"/>
      <c r="C16" s="382"/>
      <c r="D16" s="383"/>
      <c r="E16" s="383"/>
      <c r="F16" s="383"/>
      <c r="G16" s="383"/>
      <c r="H16" s="383"/>
      <c r="I16" s="383"/>
      <c r="J16" s="383"/>
      <c r="K16" s="383"/>
    </row>
    <row r="17" spans="1:11" s="198" customFormat="1" ht="15" x14ac:dyDescent="0.2">
      <c r="A17" s="382">
        <v>9</v>
      </c>
      <c r="B17" s="382"/>
      <c r="C17" s="382"/>
      <c r="D17" s="383"/>
      <c r="E17" s="383"/>
      <c r="F17" s="383"/>
      <c r="G17" s="383"/>
      <c r="H17" s="383"/>
      <c r="I17" s="383"/>
      <c r="J17" s="383"/>
      <c r="K17" s="383"/>
    </row>
    <row r="18" spans="1:11" s="198" customFormat="1" ht="15" x14ac:dyDescent="0.2">
      <c r="A18" s="382">
        <v>10</v>
      </c>
      <c r="B18" s="382"/>
      <c r="C18" s="382"/>
      <c r="D18" s="383"/>
      <c r="E18" s="383"/>
      <c r="F18" s="383"/>
      <c r="G18" s="383"/>
      <c r="H18" s="383"/>
      <c r="I18" s="383"/>
      <c r="J18" s="383"/>
      <c r="K18" s="383"/>
    </row>
    <row r="19" spans="1:11" s="198" customFormat="1" ht="15" x14ac:dyDescent="0.2">
      <c r="A19" s="382">
        <v>11</v>
      </c>
      <c r="B19" s="382"/>
      <c r="C19" s="382"/>
      <c r="D19" s="383"/>
      <c r="E19" s="383"/>
      <c r="F19" s="383"/>
      <c r="G19" s="383"/>
      <c r="H19" s="383"/>
      <c r="I19" s="383"/>
      <c r="J19" s="383"/>
      <c r="K19" s="383"/>
    </row>
    <row r="20" spans="1:11" s="198" customFormat="1" ht="15" x14ac:dyDescent="0.2">
      <c r="A20" s="382">
        <v>12</v>
      </c>
      <c r="B20" s="382"/>
      <c r="C20" s="382"/>
      <c r="D20" s="383"/>
      <c r="E20" s="383"/>
      <c r="F20" s="383"/>
      <c r="G20" s="383"/>
      <c r="H20" s="383"/>
      <c r="I20" s="383"/>
      <c r="J20" s="383"/>
      <c r="K20" s="383"/>
    </row>
    <row r="21" spans="1:11" s="198" customFormat="1" ht="15" x14ac:dyDescent="0.2">
      <c r="A21" s="382">
        <v>13</v>
      </c>
      <c r="B21" s="382"/>
      <c r="C21" s="382"/>
      <c r="D21" s="383"/>
      <c r="E21" s="383"/>
      <c r="F21" s="383"/>
      <c r="G21" s="383"/>
      <c r="H21" s="383"/>
      <c r="I21" s="383"/>
      <c r="J21" s="383"/>
      <c r="K21" s="383"/>
    </row>
    <row r="22" spans="1:11" s="198" customFormat="1" ht="15" x14ac:dyDescent="0.2">
      <c r="A22" s="382">
        <v>14</v>
      </c>
      <c r="B22" s="382"/>
      <c r="C22" s="382"/>
      <c r="D22" s="383"/>
      <c r="E22" s="383"/>
      <c r="F22" s="383"/>
      <c r="G22" s="383"/>
      <c r="H22" s="383"/>
      <c r="I22" s="383"/>
      <c r="J22" s="383"/>
      <c r="K22" s="383"/>
    </row>
    <row r="23" spans="1:11" s="198" customFormat="1" ht="15" x14ac:dyDescent="0.2">
      <c r="A23" s="382">
        <v>15</v>
      </c>
      <c r="B23" s="382"/>
      <c r="C23" s="382"/>
      <c r="D23" s="383"/>
      <c r="E23" s="383"/>
      <c r="F23" s="383"/>
      <c r="G23" s="383"/>
      <c r="H23" s="383"/>
      <c r="I23" s="383"/>
      <c r="J23" s="383"/>
      <c r="K23" s="383"/>
    </row>
    <row r="24" spans="1:11" s="198" customFormat="1" ht="15" x14ac:dyDescent="0.2">
      <c r="A24" s="382">
        <v>16</v>
      </c>
      <c r="B24" s="382"/>
      <c r="C24" s="382"/>
      <c r="D24" s="383"/>
      <c r="E24" s="383"/>
      <c r="F24" s="383"/>
      <c r="G24" s="383"/>
      <c r="H24" s="383"/>
      <c r="I24" s="383"/>
      <c r="J24" s="383"/>
      <c r="K24" s="383"/>
    </row>
    <row r="25" spans="1:11" s="198" customFormat="1" ht="15" x14ac:dyDescent="0.2">
      <c r="A25" s="382">
        <v>17</v>
      </c>
      <c r="B25" s="382"/>
      <c r="C25" s="382"/>
      <c r="D25" s="383"/>
      <c r="E25" s="383"/>
      <c r="F25" s="383"/>
      <c r="G25" s="383"/>
      <c r="H25" s="383"/>
      <c r="I25" s="383"/>
      <c r="J25" s="383"/>
      <c r="K25" s="383"/>
    </row>
    <row r="26" spans="1:11" s="198" customFormat="1" ht="15" x14ac:dyDescent="0.2">
      <c r="A26" s="382">
        <v>18</v>
      </c>
      <c r="B26" s="382"/>
      <c r="C26" s="382"/>
      <c r="D26" s="383"/>
      <c r="E26" s="383"/>
      <c r="F26" s="383"/>
      <c r="G26" s="383"/>
      <c r="H26" s="383"/>
      <c r="I26" s="383"/>
      <c r="J26" s="383"/>
      <c r="K26" s="383"/>
    </row>
    <row r="27" spans="1:11" s="198" customFormat="1" ht="15" x14ac:dyDescent="0.2">
      <c r="A27" s="382" t="s">
        <v>261</v>
      </c>
      <c r="B27" s="382"/>
      <c r="C27" s="382"/>
      <c r="D27" s="383"/>
      <c r="E27" s="383"/>
      <c r="F27" s="383"/>
      <c r="G27" s="383"/>
      <c r="H27" s="383"/>
      <c r="I27" s="383"/>
      <c r="J27" s="383"/>
      <c r="K27" s="383"/>
    </row>
    <row r="28" spans="1:11" x14ac:dyDescent="0.2">
      <c r="A28" s="387"/>
      <c r="B28" s="387"/>
      <c r="C28" s="387"/>
      <c r="D28" s="387"/>
      <c r="E28" s="387"/>
      <c r="F28" s="387"/>
      <c r="G28" s="387"/>
      <c r="H28" s="387"/>
      <c r="I28" s="387"/>
      <c r="J28" s="387"/>
      <c r="K28" s="387"/>
    </row>
    <row r="29" spans="1:11" x14ac:dyDescent="0.2">
      <c r="A29" s="387"/>
      <c r="B29" s="387"/>
      <c r="C29" s="387"/>
      <c r="D29" s="387"/>
      <c r="E29" s="387"/>
      <c r="F29" s="387"/>
      <c r="G29" s="387"/>
      <c r="H29" s="387"/>
      <c r="I29" s="387"/>
      <c r="J29" s="387"/>
      <c r="K29" s="387"/>
    </row>
    <row r="30" spans="1:11" x14ac:dyDescent="0.2">
      <c r="A30" s="388"/>
      <c r="B30" s="388"/>
      <c r="C30" s="388"/>
      <c r="D30" s="387"/>
      <c r="E30" s="387"/>
      <c r="F30" s="387"/>
      <c r="G30" s="387"/>
      <c r="H30" s="387"/>
      <c r="I30" s="387"/>
      <c r="J30" s="387"/>
      <c r="K30" s="387"/>
    </row>
    <row r="31" spans="1:11" ht="15" x14ac:dyDescent="0.3">
      <c r="A31" s="389"/>
      <c r="B31" s="389"/>
      <c r="C31" s="389"/>
      <c r="D31" s="390" t="s">
        <v>96</v>
      </c>
      <c r="E31" s="389"/>
      <c r="F31" s="389"/>
      <c r="G31" s="391"/>
      <c r="H31" s="389"/>
      <c r="I31" s="389"/>
      <c r="J31" s="389"/>
      <c r="K31" s="389"/>
    </row>
    <row r="32" spans="1:11" ht="15" x14ac:dyDescent="0.3">
      <c r="A32" s="389"/>
      <c r="B32" s="389"/>
      <c r="C32" s="389"/>
      <c r="D32" s="389"/>
      <c r="E32" s="392"/>
      <c r="F32" s="389"/>
      <c r="H32" s="392"/>
      <c r="I32" s="392"/>
      <c r="J32" s="393"/>
    </row>
    <row r="33" spans="4:9" ht="15" x14ac:dyDescent="0.3">
      <c r="D33" s="389"/>
      <c r="E33" s="394" t="s">
        <v>251</v>
      </c>
      <c r="F33" s="389"/>
      <c r="H33" s="395" t="s">
        <v>256</v>
      </c>
      <c r="I33" s="395"/>
    </row>
    <row r="34" spans="4:9" ht="15" x14ac:dyDescent="0.3">
      <c r="D34" s="389"/>
      <c r="E34" s="396" t="s">
        <v>127</v>
      </c>
      <c r="F34" s="389"/>
      <c r="H34" s="389" t="s">
        <v>252</v>
      </c>
      <c r="I34" s="389"/>
    </row>
    <row r="35" spans="4:9" ht="15" x14ac:dyDescent="0.3">
      <c r="D35" s="389"/>
      <c r="E35" s="39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 x14ac:dyDescent="0.2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 x14ac:dyDescent="0.3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22/09/2020-12/10-2020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4" t="str">
        <f>'ფორმა N1'!A5</f>
        <v>პ/პ  ახალი ქრისტიან -დემოკრატები</v>
      </c>
      <c r="B5" s="80"/>
      <c r="C5" s="80"/>
      <c r="D5" s="206"/>
      <c r="E5" s="206"/>
      <c r="F5" s="206"/>
      <c r="G5" s="206"/>
      <c r="H5" s="206"/>
      <c r="I5" s="205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 x14ac:dyDescent="0.2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 x14ac:dyDescent="0.2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 x14ac:dyDescent="0.2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 x14ac:dyDescent="0.2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 x14ac:dyDescent="0.2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 x14ac:dyDescent="0.3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5" x14ac:dyDescent="0.3">
      <c r="A32" s="182"/>
      <c r="B32" s="182"/>
      <c r="C32" s="186"/>
      <c r="D32" s="182"/>
      <c r="F32" s="186"/>
      <c r="G32" s="213"/>
    </row>
    <row r="33" spans="2:6" ht="15" x14ac:dyDescent="0.3">
      <c r="B33" s="182"/>
      <c r="C33" s="188" t="s">
        <v>251</v>
      </c>
      <c r="D33" s="182"/>
      <c r="F33" s="189" t="s">
        <v>256</v>
      </c>
    </row>
    <row r="34" spans="2:6" ht="15" x14ac:dyDescent="0.3">
      <c r="B34" s="182"/>
      <c r="C34" s="190" t="s">
        <v>127</v>
      </c>
      <c r="D34" s="182"/>
      <c r="F34" s="182" t="s">
        <v>252</v>
      </c>
    </row>
    <row r="35" spans="2:6" ht="15" x14ac:dyDescent="0.3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 x14ac:dyDescent="0.3">
      <c r="A1" s="74" t="s">
        <v>362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 x14ac:dyDescent="0.3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22/09/2020-12/10-2020</v>
      </c>
      <c r="J2" s="162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4" t="str">
        <f>'ფორმა N1'!A5</f>
        <v>პ/პ  ახალი ქრისტიან -დემოკრატები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4" t="s">
        <v>64</v>
      </c>
      <c r="B8" s="353" t="s">
        <v>344</v>
      </c>
      <c r="C8" s="354" t="s">
        <v>381</v>
      </c>
      <c r="D8" s="354" t="s">
        <v>382</v>
      </c>
      <c r="E8" s="354" t="s">
        <v>345</v>
      </c>
      <c r="F8" s="354" t="s">
        <v>358</v>
      </c>
      <c r="G8" s="354" t="s">
        <v>359</v>
      </c>
      <c r="H8" s="354" t="s">
        <v>383</v>
      </c>
      <c r="I8" s="165" t="s">
        <v>360</v>
      </c>
      <c r="J8" s="105"/>
    </row>
    <row r="9" spans="1:10" x14ac:dyDescent="0.3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 x14ac:dyDescent="0.3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 x14ac:dyDescent="0.3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 x14ac:dyDescent="0.3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 x14ac:dyDescent="0.3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 x14ac:dyDescent="0.3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 x14ac:dyDescent="0.3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 x14ac:dyDescent="0.3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 x14ac:dyDescent="0.3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 x14ac:dyDescent="0.3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 x14ac:dyDescent="0.3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 x14ac:dyDescent="0.3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 x14ac:dyDescent="0.3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 x14ac:dyDescent="0.3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 x14ac:dyDescent="0.3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 x14ac:dyDescent="0.3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 x14ac:dyDescent="0.3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 x14ac:dyDescent="0.3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 x14ac:dyDescent="0.3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 x14ac:dyDescent="0.3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 x14ac:dyDescent="0.3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 x14ac:dyDescent="0.3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 x14ac:dyDescent="0.3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 x14ac:dyDescent="0.3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 x14ac:dyDescent="0.3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 x14ac:dyDescent="0.3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 x14ac:dyDescent="0.3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 x14ac:dyDescent="0.3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 x14ac:dyDescent="0.3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 x14ac:dyDescent="0.3">
      <c r="A38" s="167" t="s">
        <v>261</v>
      </c>
      <c r="B38" s="195"/>
      <c r="C38" s="175"/>
      <c r="D38" s="175"/>
      <c r="E38" s="174"/>
      <c r="F38" s="174"/>
      <c r="G38" s="244"/>
      <c r="H38" s="253" t="s">
        <v>374</v>
      </c>
      <c r="I38" s="358">
        <f>SUM(I9:I37)</f>
        <v>0</v>
      </c>
      <c r="J38" s="105"/>
    </row>
    <row r="40" spans="1:12" x14ac:dyDescent="0.3">
      <c r="A40" s="182" t="s">
        <v>396</v>
      </c>
    </row>
    <row r="42" spans="1:12" x14ac:dyDescent="0.3">
      <c r="B42" s="184" t="s">
        <v>96</v>
      </c>
      <c r="F42" s="185"/>
    </row>
    <row r="43" spans="1:12" x14ac:dyDescent="0.3">
      <c r="F43" s="183"/>
      <c r="I43" s="183"/>
      <c r="J43" s="183"/>
      <c r="K43" s="183"/>
      <c r="L43" s="183"/>
    </row>
    <row r="44" spans="1:12" x14ac:dyDescent="0.3">
      <c r="C44" s="186"/>
      <c r="F44" s="186"/>
      <c r="G44" s="186"/>
      <c r="H44" s="189"/>
      <c r="I44" s="187"/>
      <c r="J44" s="183"/>
      <c r="K44" s="183"/>
      <c r="L44" s="183"/>
    </row>
    <row r="45" spans="1:12" x14ac:dyDescent="0.3">
      <c r="A45" s="183"/>
      <c r="C45" s="188" t="s">
        <v>251</v>
      </c>
      <c r="F45" s="189" t="s">
        <v>256</v>
      </c>
      <c r="G45" s="188"/>
      <c r="H45" s="188"/>
      <c r="I45" s="187"/>
      <c r="J45" s="183"/>
      <c r="K45" s="183"/>
      <c r="L45" s="183"/>
    </row>
    <row r="46" spans="1:12" x14ac:dyDescent="0.3">
      <c r="A46" s="183"/>
      <c r="C46" s="190" t="s">
        <v>127</v>
      </c>
      <c r="F46" s="182" t="s">
        <v>252</v>
      </c>
      <c r="I46" s="183"/>
      <c r="J46" s="183"/>
      <c r="K46" s="183"/>
      <c r="L46" s="183"/>
    </row>
    <row r="47" spans="1:12" s="183" customFormat="1" x14ac:dyDescent="0.3">
      <c r="B47" s="182"/>
      <c r="C47" s="190"/>
      <c r="G47" s="190"/>
      <c r="H47" s="190"/>
    </row>
    <row r="48" spans="1:12" s="183" customFormat="1" ht="12.75" x14ac:dyDescent="0.2"/>
    <row r="49" s="183" customFormat="1" ht="12.75" x14ac:dyDescent="0.2"/>
    <row r="50" s="183" customFormat="1" ht="12.75" x14ac:dyDescent="0.2"/>
    <row r="51" s="183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K25" sqref="K25"/>
    </sheetView>
  </sheetViews>
  <sheetFormatPr defaultRowHeight="12.75" x14ac:dyDescent="0.2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 x14ac:dyDescent="0.3">
      <c r="A1" s="484" t="s">
        <v>460</v>
      </c>
      <c r="B1" s="484"/>
      <c r="C1" s="363" t="s">
        <v>97</v>
      </c>
    </row>
    <row r="2" spans="1:3" s="6" customFormat="1" ht="15" x14ac:dyDescent="0.3">
      <c r="A2" s="484"/>
      <c r="B2" s="484"/>
      <c r="C2" s="360" t="str">
        <f>'ფორმა N1'!L2</f>
        <v>22/09/2020-12/10-2020</v>
      </c>
    </row>
    <row r="3" spans="1:3" s="6" customFormat="1" ht="15" x14ac:dyDescent="0.3">
      <c r="A3" s="397" t="s">
        <v>128</v>
      </c>
      <c r="B3" s="361"/>
      <c r="C3" s="362"/>
    </row>
    <row r="4" spans="1:3" s="6" customFormat="1" ht="15" x14ac:dyDescent="0.3">
      <c r="A4" s="114"/>
      <c r="B4" s="361"/>
      <c r="C4" s="362"/>
    </row>
    <row r="5" spans="1:3" s="21" customFormat="1" ht="15" x14ac:dyDescent="0.3">
      <c r="A5" s="485" t="s">
        <v>257</v>
      </c>
      <c r="B5" s="485"/>
      <c r="C5" s="114"/>
    </row>
    <row r="6" spans="1:3" s="21" customFormat="1" ht="15" x14ac:dyDescent="0.3">
      <c r="A6" s="486" t="str">
        <f>'ფორმა N1'!A5</f>
        <v>პ/პ  ახალი ქრისტიან -დემოკრატები</v>
      </c>
      <c r="B6" s="486"/>
      <c r="C6" s="114"/>
    </row>
    <row r="7" spans="1:3" x14ac:dyDescent="0.2">
      <c r="A7" s="398"/>
      <c r="B7" s="398"/>
      <c r="C7" s="398"/>
    </row>
    <row r="8" spans="1:3" x14ac:dyDescent="0.2">
      <c r="A8" s="398"/>
      <c r="B8" s="398"/>
      <c r="C8" s="398"/>
    </row>
    <row r="9" spans="1:3" ht="30" customHeight="1" x14ac:dyDescent="0.2">
      <c r="A9" s="399" t="s">
        <v>64</v>
      </c>
      <c r="B9" s="399" t="s">
        <v>11</v>
      </c>
      <c r="C9" s="400" t="s">
        <v>9</v>
      </c>
    </row>
    <row r="10" spans="1:3" ht="15" x14ac:dyDescent="0.3">
      <c r="A10" s="401">
        <v>1</v>
      </c>
      <c r="B10" s="402" t="s">
        <v>57</v>
      </c>
      <c r="C10" s="417">
        <f>'ფორმა N4'!D9+'ფორმა N5'!D9</f>
        <v>7178.0400000000009</v>
      </c>
    </row>
    <row r="11" spans="1:3" ht="15" x14ac:dyDescent="0.3">
      <c r="A11" s="404">
        <v>1.1000000000000001</v>
      </c>
      <c r="B11" s="402" t="s">
        <v>461</v>
      </c>
      <c r="C11" s="418">
        <f>'ფორმა N4'!D37+'ფორმა N5'!D37</f>
        <v>0</v>
      </c>
    </row>
    <row r="12" spans="1:3" ht="15" x14ac:dyDescent="0.3">
      <c r="A12" s="405" t="s">
        <v>30</v>
      </c>
      <c r="B12" s="402" t="s">
        <v>462</v>
      </c>
      <c r="C12" s="418">
        <f>'ფორმა N4'!D38+'ფორმა N5'!D38</f>
        <v>0</v>
      </c>
    </row>
    <row r="13" spans="1:3" ht="15" x14ac:dyDescent="0.3">
      <c r="A13" s="404">
        <v>1.2</v>
      </c>
      <c r="B13" s="402" t="s">
        <v>58</v>
      </c>
      <c r="C13" s="418">
        <f>'ფორმა N4'!D10+'ფორმა N5'!D10</f>
        <v>3613.5200000000004</v>
      </c>
    </row>
    <row r="14" spans="1:3" ht="15" x14ac:dyDescent="0.3">
      <c r="A14" s="404">
        <v>1.3</v>
      </c>
      <c r="B14" s="402" t="s">
        <v>463</v>
      </c>
      <c r="C14" s="418">
        <f>'ფორმა N4'!D15+'ფორმა N5'!D15</f>
        <v>3470</v>
      </c>
    </row>
    <row r="15" spans="1:3" ht="15" x14ac:dyDescent="0.2">
      <c r="A15" s="483"/>
      <c r="B15" s="483"/>
      <c r="C15" s="483"/>
    </row>
    <row r="16" spans="1:3" ht="30" customHeight="1" x14ac:dyDescent="0.2">
      <c r="A16" s="399" t="s">
        <v>64</v>
      </c>
      <c r="B16" s="399" t="s">
        <v>232</v>
      </c>
      <c r="C16" s="400" t="s">
        <v>67</v>
      </c>
    </row>
    <row r="17" spans="1:4" ht="15" x14ac:dyDescent="0.3">
      <c r="A17" s="401">
        <v>2</v>
      </c>
      <c r="B17" s="402" t="s">
        <v>464</v>
      </c>
      <c r="C17" s="403">
        <f>'ფორმა N2'!D9+'ფორმა N2'!C26+'ფორმა N3'!D9+'ფორმა N3'!C26</f>
        <v>3507</v>
      </c>
    </row>
    <row r="18" spans="1:4" ht="15" x14ac:dyDescent="0.3">
      <c r="A18" s="406">
        <v>2.1</v>
      </c>
      <c r="B18" s="402" t="s">
        <v>465</v>
      </c>
      <c r="C18" s="402">
        <f>'ფორმა N2'!D17+'ფორმა N3'!D17</f>
        <v>0</v>
      </c>
    </row>
    <row r="19" spans="1:4" ht="15" x14ac:dyDescent="0.3">
      <c r="A19" s="406">
        <v>2.2000000000000002</v>
      </c>
      <c r="B19" s="402" t="s">
        <v>466</v>
      </c>
      <c r="C19" s="402">
        <f>'ფორმა N2'!D18+'ფორმა N3'!D18</f>
        <v>3507</v>
      </c>
    </row>
    <row r="20" spans="1:4" ht="15" x14ac:dyDescent="0.3">
      <c r="A20" s="406">
        <v>2.2999999999999998</v>
      </c>
      <c r="B20" s="402" t="s">
        <v>467</v>
      </c>
      <c r="C20" s="407">
        <f>SUM(C21:C25)</f>
        <v>0</v>
      </c>
    </row>
    <row r="21" spans="1:4" ht="15" x14ac:dyDescent="0.3">
      <c r="A21" s="405" t="s">
        <v>468</v>
      </c>
      <c r="B21" s="408" t="s">
        <v>469</v>
      </c>
      <c r="C21" s="402">
        <f>'ფორმა N2'!D13+'ფორმა N3'!D13</f>
        <v>0</v>
      </c>
    </row>
    <row r="22" spans="1:4" ht="15" x14ac:dyDescent="0.3">
      <c r="A22" s="405" t="s">
        <v>470</v>
      </c>
      <c r="B22" s="408" t="s">
        <v>471</v>
      </c>
      <c r="C22" s="402">
        <f>'ფორმა N2'!C27+'ფორმა N3'!C27</f>
        <v>0</v>
      </c>
    </row>
    <row r="23" spans="1:4" ht="15" x14ac:dyDescent="0.3">
      <c r="A23" s="405" t="s">
        <v>472</v>
      </c>
      <c r="B23" s="408" t="s">
        <v>473</v>
      </c>
      <c r="C23" s="402">
        <f>'ფორმა N2'!D14+'ფორმა N3'!D14</f>
        <v>0</v>
      </c>
    </row>
    <row r="24" spans="1:4" ht="15" x14ac:dyDescent="0.3">
      <c r="A24" s="405" t="s">
        <v>474</v>
      </c>
      <c r="B24" s="408" t="s">
        <v>475</v>
      </c>
      <c r="C24" s="402">
        <f>'ფორმა N2'!C31+'ფორმა N3'!C31</f>
        <v>0</v>
      </c>
    </row>
    <row r="25" spans="1:4" ht="15" x14ac:dyDescent="0.3">
      <c r="A25" s="405" t="s">
        <v>476</v>
      </c>
      <c r="B25" s="408" t="s">
        <v>477</v>
      </c>
      <c r="C25" s="402">
        <f>'ფორმა N2'!D11+'ფორმა N3'!D11</f>
        <v>0</v>
      </c>
    </row>
    <row r="26" spans="1:4" ht="15" x14ac:dyDescent="0.3">
      <c r="A26" s="415"/>
      <c r="B26" s="414"/>
      <c r="C26" s="413"/>
    </row>
    <row r="27" spans="1:4" ht="15" x14ac:dyDescent="0.3">
      <c r="A27" s="415"/>
      <c r="B27" s="414"/>
      <c r="C27" s="413"/>
    </row>
    <row r="28" spans="1:4" ht="15" x14ac:dyDescent="0.3">
      <c r="A28" s="21"/>
      <c r="B28" s="21"/>
      <c r="C28" s="21"/>
      <c r="D28" s="412"/>
    </row>
    <row r="29" spans="1:4" ht="15" x14ac:dyDescent="0.3">
      <c r="A29" s="196" t="s">
        <v>96</v>
      </c>
      <c r="B29" s="21"/>
      <c r="C29" s="21"/>
      <c r="D29" s="412"/>
    </row>
    <row r="30" spans="1:4" ht="15" x14ac:dyDescent="0.3">
      <c r="A30" s="21"/>
      <c r="B30" s="21"/>
      <c r="C30" s="21"/>
      <c r="D30" s="412"/>
    </row>
    <row r="31" spans="1:4" ht="15" x14ac:dyDescent="0.3">
      <c r="A31" s="21"/>
      <c r="B31" s="21"/>
      <c r="C31" s="21"/>
      <c r="D31" s="411"/>
    </row>
    <row r="32" spans="1:4" ht="15" x14ac:dyDescent="0.3">
      <c r="B32" s="196" t="s">
        <v>254</v>
      </c>
      <c r="C32" s="21"/>
      <c r="D32" s="411"/>
    </row>
    <row r="33" spans="2:4" ht="15" x14ac:dyDescent="0.3">
      <c r="B33" s="21" t="s">
        <v>253</v>
      </c>
      <c r="C33" s="21"/>
      <c r="D33" s="411"/>
    </row>
    <row r="34" spans="2:4" x14ac:dyDescent="0.2">
      <c r="B34" s="410" t="s">
        <v>127</v>
      </c>
      <c r="D34" s="40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284</v>
      </c>
      <c r="B1" s="76"/>
      <c r="C1" s="463" t="s">
        <v>97</v>
      </c>
      <c r="D1" s="463"/>
      <c r="E1" s="108"/>
    </row>
    <row r="2" spans="1:7" x14ac:dyDescent="0.3">
      <c r="A2" s="76" t="s">
        <v>128</v>
      </c>
      <c r="B2" s="76"/>
      <c r="C2" s="461" t="str">
        <f>'ფორმა N1'!L2</f>
        <v>22/09/2020-12/10-2020</v>
      </c>
      <c r="D2" s="462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257</v>
      </c>
      <c r="B4" s="102"/>
      <c r="C4" s="103"/>
      <c r="D4" s="76"/>
      <c r="E4" s="108"/>
    </row>
    <row r="5" spans="1:7" x14ac:dyDescent="0.3">
      <c r="A5" s="220" t="str">
        <f>'ფორმა N1'!A5</f>
        <v>პ/პ  ახალი ქრისტიან -დემოკრატები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 x14ac:dyDescent="0.3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 x14ac:dyDescent="0.3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 x14ac:dyDescent="0.3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 x14ac:dyDescent="0.3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 x14ac:dyDescent="0.3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73</v>
      </c>
      <c r="B17" s="97" t="s">
        <v>75</v>
      </c>
      <c r="C17" s="8"/>
      <c r="D17" s="8"/>
      <c r="E17" s="108"/>
    </row>
    <row r="18" spans="1:5" s="3" customFormat="1" ht="30" x14ac:dyDescent="0.3">
      <c r="A18" s="97" t="s">
        <v>74</v>
      </c>
      <c r="B18" s="97" t="s">
        <v>98</v>
      </c>
      <c r="C18" s="8"/>
      <c r="D18" s="8">
        <f>C18</f>
        <v>0</v>
      </c>
      <c r="E18" s="108"/>
    </row>
    <row r="19" spans="1:5" s="3" customFormat="1" ht="16.5" customHeigh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77</v>
      </c>
      <c r="B20" s="97" t="s">
        <v>78</v>
      </c>
      <c r="C20" s="8"/>
      <c r="D20" s="8"/>
      <c r="E20" s="108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 x14ac:dyDescent="0.3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 x14ac:dyDescent="0.3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 x14ac:dyDescent="0.3">
      <c r="A24" s="88" t="s">
        <v>84</v>
      </c>
      <c r="B24" s="88" t="s">
        <v>385</v>
      </c>
      <c r="C24" s="245"/>
      <c r="D24" s="8"/>
      <c r="E24" s="108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08"/>
    </row>
    <row r="26" spans="1:5" ht="16.5" customHeight="1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29" t="s">
        <v>87</v>
      </c>
      <c r="B28" s="229" t="s">
        <v>291</v>
      </c>
      <c r="C28" s="8"/>
      <c r="D28" s="8"/>
      <c r="E28" s="108"/>
    </row>
    <row r="29" spans="1:5" x14ac:dyDescent="0.3">
      <c r="A29" s="229" t="s">
        <v>88</v>
      </c>
      <c r="B29" s="229" t="s">
        <v>294</v>
      </c>
      <c r="C29" s="8"/>
      <c r="D29" s="8"/>
      <c r="E29" s="108"/>
    </row>
    <row r="30" spans="1:5" x14ac:dyDescent="0.3">
      <c r="A30" s="229" t="s">
        <v>393</v>
      </c>
      <c r="B30" s="229" t="s">
        <v>292</v>
      </c>
      <c r="C30" s="8"/>
      <c r="D30" s="8"/>
      <c r="E30" s="108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29" t="s">
        <v>12</v>
      </c>
      <c r="B32" s="229" t="s">
        <v>439</v>
      </c>
      <c r="C32" s="8"/>
      <c r="D32" s="8"/>
      <c r="E32" s="108"/>
    </row>
    <row r="33" spans="1:9" x14ac:dyDescent="0.3">
      <c r="A33" s="229" t="s">
        <v>13</v>
      </c>
      <c r="B33" s="229" t="s">
        <v>440</v>
      </c>
      <c r="C33" s="8"/>
      <c r="D33" s="8"/>
      <c r="E33" s="108"/>
    </row>
    <row r="34" spans="1:9" x14ac:dyDescent="0.3">
      <c r="A34" s="229" t="s">
        <v>264</v>
      </c>
      <c r="B34" s="229" t="s">
        <v>441</v>
      </c>
      <c r="C34" s="8"/>
      <c r="D34" s="8"/>
      <c r="E34" s="108"/>
    </row>
    <row r="35" spans="1:9" x14ac:dyDescent="0.3">
      <c r="A35" s="88" t="s">
        <v>34</v>
      </c>
      <c r="B35" s="242" t="s">
        <v>390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96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254</v>
      </c>
      <c r="D43" s="111"/>
      <c r="E43" s="110"/>
      <c r="F43" s="110"/>
      <c r="G43"/>
      <c r="H43"/>
      <c r="I43"/>
    </row>
    <row r="44" spans="1:9" x14ac:dyDescent="0.3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127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5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5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5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I7" sqref="I7"/>
    </sheetView>
  </sheetViews>
  <sheetFormatPr defaultRowHeight="12.75" x14ac:dyDescent="0.2"/>
  <cols>
    <col min="1" max="1" width="4.28515625" style="419" customWidth="1"/>
    <col min="2" max="2" width="20.7109375" style="419" customWidth="1"/>
    <col min="3" max="3" width="16.7109375" style="419" customWidth="1"/>
    <col min="4" max="4" width="17.85546875" style="419" customWidth="1"/>
    <col min="5" max="5" width="12.7109375" style="419" customWidth="1"/>
    <col min="6" max="6" width="21.85546875" style="419" customWidth="1"/>
    <col min="7" max="7" width="9.140625" style="419"/>
    <col min="8" max="8" width="17.7109375" style="419" customWidth="1"/>
    <col min="9" max="16384" width="9.140625" style="419"/>
  </cols>
  <sheetData>
    <row r="1" spans="1:8" ht="15" x14ac:dyDescent="0.2">
      <c r="A1" s="490" t="s">
        <v>478</v>
      </c>
      <c r="B1" s="490"/>
      <c r="C1" s="490"/>
      <c r="D1" s="490"/>
      <c r="E1" s="490"/>
      <c r="F1" s="490"/>
      <c r="G1" s="78" t="s">
        <v>97</v>
      </c>
      <c r="H1" s="78"/>
    </row>
    <row r="2" spans="1:8" ht="15" x14ac:dyDescent="0.3">
      <c r="A2" s="491" t="s">
        <v>128</v>
      </c>
      <c r="B2" s="491"/>
      <c r="C2" s="491"/>
      <c r="D2" s="491"/>
      <c r="E2" s="420"/>
      <c r="F2" s="420"/>
      <c r="G2" s="421" t="str">
        <f>'ფორმა N1'!L2</f>
        <v>22/09/2020-12/10-2020</v>
      </c>
      <c r="H2" s="421"/>
    </row>
    <row r="3" spans="1:8" ht="15" x14ac:dyDescent="0.3">
      <c r="A3" s="420"/>
      <c r="B3" s="420"/>
      <c r="C3" s="420"/>
      <c r="D3" s="420"/>
      <c r="E3" s="420"/>
      <c r="F3" s="420"/>
      <c r="G3" s="420"/>
      <c r="H3" s="420"/>
    </row>
    <row r="4" spans="1:8" ht="15" x14ac:dyDescent="0.3">
      <c r="A4" s="492" t="s">
        <v>479</v>
      </c>
      <c r="B4" s="492"/>
      <c r="C4" s="492"/>
      <c r="D4" s="422" t="s">
        <v>480</v>
      </c>
      <c r="E4" s="420"/>
      <c r="F4" s="420"/>
      <c r="G4" s="420"/>
      <c r="H4" s="420"/>
    </row>
    <row r="6" spans="1:8" ht="15" x14ac:dyDescent="0.3">
      <c r="A6" s="487" t="s">
        <v>481</v>
      </c>
      <c r="B6" s="487"/>
      <c r="C6" s="487"/>
      <c r="D6" s="489" t="s">
        <v>482</v>
      </c>
      <c r="E6" s="489"/>
      <c r="F6" s="423"/>
      <c r="G6" s="424"/>
      <c r="H6" s="425"/>
    </row>
    <row r="7" spans="1:8" ht="15" x14ac:dyDescent="0.3">
      <c r="A7" s="487" t="s">
        <v>483</v>
      </c>
      <c r="B7" s="487"/>
      <c r="C7" s="487"/>
      <c r="D7" s="488" t="s">
        <v>484</v>
      </c>
      <c r="E7" s="489"/>
      <c r="F7" s="423"/>
      <c r="G7" s="424"/>
      <c r="H7" s="425"/>
    </row>
    <row r="8" spans="1:8" ht="15" x14ac:dyDescent="0.3">
      <c r="A8" s="487" t="s">
        <v>485</v>
      </c>
      <c r="B8" s="487"/>
      <c r="C8" s="487"/>
      <c r="D8" s="489" t="s">
        <v>486</v>
      </c>
      <c r="E8" s="489"/>
      <c r="F8" s="423"/>
      <c r="G8" s="424"/>
      <c r="H8" s="425"/>
    </row>
    <row r="9" spans="1:8" ht="15" x14ac:dyDescent="0.3">
      <c r="A9" s="493" t="s">
        <v>487</v>
      </c>
      <c r="B9" s="493"/>
      <c r="C9" s="493"/>
      <c r="D9" s="488"/>
      <c r="E9" s="489"/>
      <c r="F9" s="423"/>
      <c r="G9" s="424"/>
      <c r="H9" s="425"/>
    </row>
    <row r="10" spans="1:8" ht="15" x14ac:dyDescent="0.3">
      <c r="A10" s="493" t="s">
        <v>488</v>
      </c>
      <c r="B10" s="493"/>
      <c r="C10" s="493"/>
      <c r="D10" s="489"/>
      <c r="E10" s="489"/>
      <c r="F10" s="423"/>
      <c r="G10" s="424"/>
      <c r="H10" s="425"/>
    </row>
    <row r="11" spans="1:8" ht="15" x14ac:dyDescent="0.3">
      <c r="A11" s="493" t="s">
        <v>489</v>
      </c>
      <c r="B11" s="493"/>
      <c r="C11" s="493"/>
      <c r="D11" s="489"/>
      <c r="E11" s="489"/>
      <c r="F11" s="423"/>
      <c r="G11" s="424"/>
      <c r="H11" s="425"/>
    </row>
    <row r="12" spans="1:8" ht="15" x14ac:dyDescent="0.3">
      <c r="A12" s="493" t="s">
        <v>490</v>
      </c>
      <c r="B12" s="493"/>
      <c r="C12" s="493"/>
      <c r="D12" s="489"/>
      <c r="E12" s="489"/>
      <c r="F12" s="423"/>
      <c r="G12" s="424"/>
      <c r="H12" s="425"/>
    </row>
    <row r="13" spans="1:8" ht="15" x14ac:dyDescent="0.3">
      <c r="A13" s="494" t="s">
        <v>491</v>
      </c>
      <c r="B13" s="494"/>
      <c r="C13" s="494"/>
      <c r="D13" s="488"/>
      <c r="E13" s="489"/>
      <c r="F13" s="423"/>
      <c r="G13" s="424"/>
      <c r="H13" s="425"/>
    </row>
    <row r="14" spans="1:8" ht="15" x14ac:dyDescent="0.3">
      <c r="A14" s="487" t="s">
        <v>492</v>
      </c>
      <c r="B14" s="487"/>
      <c r="C14" s="487"/>
      <c r="D14" s="489"/>
      <c r="E14" s="489"/>
      <c r="F14" s="423"/>
      <c r="G14" s="424"/>
      <c r="H14" s="425"/>
    </row>
    <row r="15" spans="1:8" x14ac:dyDescent="0.2">
      <c r="E15" s="423"/>
      <c r="F15" s="423"/>
      <c r="G15" s="423"/>
    </row>
    <row r="16" spans="1:8" ht="15" x14ac:dyDescent="0.3">
      <c r="A16" s="496" t="s">
        <v>493</v>
      </c>
      <c r="B16" s="496"/>
      <c r="C16" s="496"/>
      <c r="D16" s="496"/>
      <c r="E16" s="425"/>
      <c r="F16" s="425"/>
      <c r="G16" s="425"/>
      <c r="H16" s="425"/>
    </row>
    <row r="17" spans="1:8" ht="15" x14ac:dyDescent="0.3">
      <c r="A17" s="426" t="s">
        <v>64</v>
      </c>
      <c r="B17" s="427" t="s">
        <v>215</v>
      </c>
      <c r="C17" s="427" t="s">
        <v>312</v>
      </c>
      <c r="D17" s="427" t="s">
        <v>313</v>
      </c>
      <c r="E17" s="427" t="s">
        <v>317</v>
      </c>
      <c r="F17" s="427" t="s">
        <v>320</v>
      </c>
      <c r="G17" s="427" t="s">
        <v>494</v>
      </c>
      <c r="H17" s="427" t="s">
        <v>495</v>
      </c>
    </row>
    <row r="18" spans="1:8" ht="15" x14ac:dyDescent="0.2">
      <c r="A18" s="428">
        <v>1</v>
      </c>
      <c r="B18" s="429"/>
      <c r="C18" s="429"/>
      <c r="D18" s="429"/>
      <c r="E18" s="429"/>
      <c r="F18" s="429" t="s">
        <v>319</v>
      </c>
      <c r="G18" s="429"/>
      <c r="H18" s="429"/>
    </row>
    <row r="19" spans="1:8" ht="15" x14ac:dyDescent="0.2">
      <c r="A19" s="428">
        <v>2</v>
      </c>
      <c r="B19" s="429"/>
      <c r="C19" s="429"/>
      <c r="D19" s="429"/>
      <c r="E19" s="429"/>
      <c r="F19" s="429" t="s">
        <v>319</v>
      </c>
      <c r="G19" s="429"/>
      <c r="H19" s="429"/>
    </row>
    <row r="20" spans="1:8" ht="15" x14ac:dyDescent="0.2">
      <c r="A20" s="428">
        <v>3</v>
      </c>
      <c r="B20" s="430"/>
      <c r="C20" s="430"/>
      <c r="D20" s="430"/>
      <c r="E20" s="430"/>
      <c r="F20" s="429" t="s">
        <v>0</v>
      </c>
      <c r="G20" s="430"/>
      <c r="H20" s="430"/>
    </row>
    <row r="21" spans="1:8" ht="15" x14ac:dyDescent="0.2">
      <c r="A21" s="428">
        <v>4</v>
      </c>
      <c r="B21" s="430"/>
      <c r="C21" s="430"/>
      <c r="D21" s="430"/>
      <c r="E21" s="430"/>
      <c r="F21" s="429" t="s">
        <v>0</v>
      </c>
      <c r="G21" s="430"/>
      <c r="H21" s="430"/>
    </row>
    <row r="22" spans="1:8" ht="15" x14ac:dyDescent="0.2">
      <c r="A22" s="428">
        <v>5</v>
      </c>
      <c r="B22" s="430"/>
      <c r="C22" s="430"/>
      <c r="D22" s="430"/>
      <c r="E22" s="430"/>
      <c r="F22" s="429" t="s">
        <v>463</v>
      </c>
      <c r="G22" s="431"/>
      <c r="H22" s="430"/>
    </row>
    <row r="23" spans="1:8" ht="15" x14ac:dyDescent="0.2">
      <c r="A23" s="428" t="s">
        <v>261</v>
      </c>
      <c r="B23" s="430"/>
      <c r="C23" s="430"/>
      <c r="D23" s="430"/>
      <c r="E23" s="430"/>
      <c r="F23" s="429" t="s">
        <v>463</v>
      </c>
      <c r="G23" s="430"/>
      <c r="H23" s="430"/>
    </row>
    <row r="24" spans="1:8" ht="15" x14ac:dyDescent="0.2">
      <c r="A24" s="428"/>
      <c r="B24" s="430"/>
      <c r="C24" s="430"/>
      <c r="D24" s="430"/>
      <c r="E24" s="430"/>
      <c r="F24" s="429" t="s">
        <v>496</v>
      </c>
      <c r="G24" s="430"/>
      <c r="H24" s="430"/>
    </row>
    <row r="25" spans="1:8" ht="15" x14ac:dyDescent="0.2">
      <c r="A25" s="428"/>
      <c r="B25" s="430"/>
      <c r="C25" s="430"/>
      <c r="D25" s="430"/>
      <c r="E25" s="430"/>
      <c r="F25" s="429" t="s">
        <v>496</v>
      </c>
      <c r="G25" s="430"/>
      <c r="H25" s="430"/>
    </row>
    <row r="26" spans="1:8" ht="15" x14ac:dyDescent="0.3">
      <c r="A26" s="497"/>
      <c r="B26" s="498"/>
      <c r="C26" s="498"/>
      <c r="D26" s="498"/>
      <c r="E26" s="499"/>
      <c r="F26" s="432" t="s">
        <v>374</v>
      </c>
      <c r="G26" s="433">
        <f>G18+G19+G20+G21+G22+G23+G24+G25</f>
        <v>0</v>
      </c>
      <c r="H26" s="434"/>
    </row>
    <row r="27" spans="1:8" ht="15" x14ac:dyDescent="0.3">
      <c r="A27" s="425"/>
      <c r="B27" s="425"/>
      <c r="C27" s="425"/>
      <c r="D27" s="425"/>
      <c r="E27" s="425"/>
      <c r="F27" s="435"/>
      <c r="G27" s="425"/>
      <c r="H27" s="425"/>
    </row>
    <row r="28" spans="1:8" ht="15" customHeight="1" x14ac:dyDescent="0.3">
      <c r="A28" s="500" t="s">
        <v>497</v>
      </c>
      <c r="B28" s="500"/>
      <c r="C28" s="500"/>
      <c r="D28" s="500"/>
      <c r="E28" s="500"/>
      <c r="F28" s="500"/>
      <c r="G28" s="500"/>
      <c r="H28" s="500"/>
    </row>
    <row r="29" spans="1:8" ht="15" x14ac:dyDescent="0.3">
      <c r="A29" s="425"/>
      <c r="B29" s="436"/>
      <c r="C29" s="425"/>
      <c r="D29" s="425"/>
      <c r="E29" s="425"/>
      <c r="F29" s="425"/>
      <c r="G29" s="425"/>
      <c r="H29" s="425"/>
    </row>
    <row r="30" spans="1:8" ht="15" x14ac:dyDescent="0.3">
      <c r="A30" s="425"/>
      <c r="B30" s="437" t="s">
        <v>96</v>
      </c>
      <c r="C30" s="438"/>
      <c r="D30" s="438"/>
      <c r="E30" s="439"/>
      <c r="F30" s="438"/>
      <c r="G30" s="425"/>
      <c r="H30" s="425"/>
    </row>
    <row r="31" spans="1:8" ht="15" x14ac:dyDescent="0.3">
      <c r="B31" s="438"/>
      <c r="C31" s="440" t="s">
        <v>251</v>
      </c>
      <c r="D31" s="438"/>
      <c r="E31" s="501" t="s">
        <v>256</v>
      </c>
      <c r="F31" s="501"/>
      <c r="G31" s="501"/>
      <c r="H31" s="424"/>
    </row>
    <row r="32" spans="1:8" ht="15" x14ac:dyDescent="0.3">
      <c r="B32" s="438"/>
      <c r="C32" s="441" t="s">
        <v>127</v>
      </c>
      <c r="D32" s="438"/>
      <c r="E32" s="495" t="s">
        <v>252</v>
      </c>
      <c r="F32" s="495"/>
      <c r="G32" s="495"/>
      <c r="H32" s="425"/>
    </row>
  </sheetData>
  <mergeCells count="26">
    <mergeCell ref="E32:G32"/>
    <mergeCell ref="A14:C14"/>
    <mergeCell ref="D14:E14"/>
    <mergeCell ref="A16:D16"/>
    <mergeCell ref="A26:E26"/>
    <mergeCell ref="A28:H28"/>
    <mergeCell ref="E31:G31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7:C7"/>
    <mergeCell ref="D7:E7"/>
    <mergeCell ref="A1:F1"/>
    <mergeCell ref="A2:D2"/>
    <mergeCell ref="A4:C4"/>
    <mergeCell ref="A6:C6"/>
    <mergeCell ref="D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19" sqref="D19"/>
    </sheetView>
  </sheetViews>
  <sheetFormatPr defaultRowHeight="15" x14ac:dyDescent="0.3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255</v>
      </c>
      <c r="B1" s="234"/>
      <c r="C1" s="463" t="s">
        <v>97</v>
      </c>
      <c r="D1" s="463"/>
      <c r="E1" s="113"/>
    </row>
    <row r="2" spans="1:12" s="6" customFormat="1" x14ac:dyDescent="0.3">
      <c r="A2" s="76" t="s">
        <v>128</v>
      </c>
      <c r="B2" s="234"/>
      <c r="C2" s="464" t="str">
        <f>'ფორმა N1'!L2</f>
        <v>22/09/2020-12/10-2020</v>
      </c>
      <c r="D2" s="465"/>
      <c r="E2" s="113"/>
    </row>
    <row r="3" spans="1:12" s="6" customFormat="1" x14ac:dyDescent="0.3">
      <c r="A3" s="76"/>
      <c r="B3" s="234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 x14ac:dyDescent="0.3">
      <c r="A5" s="119" t="str">
        <f>'ფორმა N1'!A5</f>
        <v>პ/პ  ახალი ქრისტიან -დემოკრატები</v>
      </c>
      <c r="B5" s="236"/>
      <c r="C5" s="60"/>
      <c r="D5" s="60"/>
      <c r="E5" s="108"/>
    </row>
    <row r="6" spans="1:12" s="2" customFormat="1" x14ac:dyDescent="0.3">
      <c r="A6" s="77"/>
      <c r="B6" s="235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1">
        <v>1</v>
      </c>
      <c r="B9" s="221" t="s">
        <v>65</v>
      </c>
      <c r="C9" s="85">
        <f>SUM(C10,C26)</f>
        <v>3507</v>
      </c>
      <c r="D9" s="85">
        <f>SUM(D10,D26)</f>
        <v>3507</v>
      </c>
      <c r="E9" s="113"/>
    </row>
    <row r="10" spans="1:12" s="7" customFormat="1" x14ac:dyDescent="0.3">
      <c r="A10" s="87">
        <v>1.1000000000000001</v>
      </c>
      <c r="B10" s="87" t="s">
        <v>69</v>
      </c>
      <c r="C10" s="85">
        <f>SUM(C11,C12,C16,C19,C25,C26)</f>
        <v>3507</v>
      </c>
      <c r="D10" s="85">
        <f>SUM(D11,D12,D16,D19,D24,D25)</f>
        <v>3507</v>
      </c>
      <c r="E10" s="113"/>
    </row>
    <row r="11" spans="1:12" s="9" customFormat="1" ht="18" x14ac:dyDescent="0.3">
      <c r="A11" s="88" t="s">
        <v>30</v>
      </c>
      <c r="B11" s="88" t="s">
        <v>68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13"/>
    </row>
    <row r="13" spans="1:12" s="3" customFormat="1" x14ac:dyDescent="0.3">
      <c r="A13" s="97" t="s">
        <v>70</v>
      </c>
      <c r="B13" s="97" t="s">
        <v>293</v>
      </c>
      <c r="C13" s="8"/>
      <c r="D13" s="8"/>
      <c r="E13" s="113"/>
    </row>
    <row r="14" spans="1:12" s="3" customFormat="1" x14ac:dyDescent="0.3">
      <c r="A14" s="97" t="s">
        <v>437</v>
      </c>
      <c r="B14" s="97" t="s">
        <v>436</v>
      </c>
      <c r="C14" s="8"/>
      <c r="D14" s="8"/>
      <c r="E14" s="113"/>
    </row>
    <row r="15" spans="1:12" s="3" customFormat="1" x14ac:dyDescent="0.3">
      <c r="A15" s="97" t="s">
        <v>438</v>
      </c>
      <c r="B15" s="97" t="s">
        <v>86</v>
      </c>
      <c r="C15" s="8"/>
      <c r="D15" s="8"/>
      <c r="E15" s="113"/>
    </row>
    <row r="16" spans="1:12" s="3" customFormat="1" x14ac:dyDescent="0.3">
      <c r="A16" s="88" t="s">
        <v>71</v>
      </c>
      <c r="B16" s="88" t="s">
        <v>72</v>
      </c>
      <c r="C16" s="107">
        <f>SUM(C17:C18)</f>
        <v>3507</v>
      </c>
      <c r="D16" s="107">
        <f>SUM(D17:D18)</f>
        <v>3507</v>
      </c>
      <c r="E16" s="113"/>
    </row>
    <row r="17" spans="1:5" s="3" customFormat="1" x14ac:dyDescent="0.3">
      <c r="A17" s="97" t="s">
        <v>73</v>
      </c>
      <c r="B17" s="97" t="s">
        <v>75</v>
      </c>
      <c r="C17" s="8"/>
      <c r="D17" s="8"/>
      <c r="E17" s="113"/>
    </row>
    <row r="18" spans="1:5" s="3" customFormat="1" ht="30" x14ac:dyDescent="0.3">
      <c r="A18" s="97" t="s">
        <v>74</v>
      </c>
      <c r="B18" s="97" t="s">
        <v>98</v>
      </c>
      <c r="C18" s="8">
        <v>3507</v>
      </c>
      <c r="D18" s="8">
        <f>C18</f>
        <v>3507</v>
      </c>
      <c r="E18" s="113"/>
    </row>
    <row r="19" spans="1:5" s="3" customFormat="1" x14ac:dyDescent="0.3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77</v>
      </c>
      <c r="B20" s="97" t="s">
        <v>78</v>
      </c>
      <c r="C20" s="8"/>
      <c r="D20" s="8"/>
      <c r="E20" s="113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13"/>
    </row>
    <row r="22" spans="1:5" s="3" customFormat="1" x14ac:dyDescent="0.3">
      <c r="A22" s="97" t="s">
        <v>82</v>
      </c>
      <c r="B22" s="97" t="s">
        <v>80</v>
      </c>
      <c r="C22" s="8"/>
      <c r="D22" s="8"/>
      <c r="E22" s="113"/>
    </row>
    <row r="23" spans="1:5" s="3" customFormat="1" x14ac:dyDescent="0.3">
      <c r="A23" s="97" t="s">
        <v>83</v>
      </c>
      <c r="B23" s="97" t="s">
        <v>384</v>
      </c>
      <c r="C23" s="8"/>
      <c r="D23" s="8"/>
      <c r="E23" s="113"/>
    </row>
    <row r="24" spans="1:5" s="3" customFormat="1" x14ac:dyDescent="0.3">
      <c r="A24" s="88" t="s">
        <v>84</v>
      </c>
      <c r="B24" s="88" t="s">
        <v>385</v>
      </c>
      <c r="C24" s="245"/>
      <c r="D24" s="8"/>
      <c r="E24" s="113"/>
    </row>
    <row r="25" spans="1:5" s="3" customFormat="1" x14ac:dyDescent="0.3">
      <c r="A25" s="88" t="s">
        <v>234</v>
      </c>
      <c r="B25" s="88" t="s">
        <v>391</v>
      </c>
      <c r="C25" s="8"/>
      <c r="D25" s="8"/>
      <c r="E25" s="113"/>
    </row>
    <row r="26" spans="1:5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29" t="s">
        <v>87</v>
      </c>
      <c r="B28" s="229" t="s">
        <v>291</v>
      </c>
      <c r="C28" s="8"/>
      <c r="D28" s="8"/>
      <c r="E28" s="113"/>
    </row>
    <row r="29" spans="1:5" x14ac:dyDescent="0.3">
      <c r="A29" s="229" t="s">
        <v>88</v>
      </c>
      <c r="B29" s="229" t="s">
        <v>294</v>
      </c>
      <c r="C29" s="8"/>
      <c r="D29" s="8"/>
      <c r="E29" s="113"/>
    </row>
    <row r="30" spans="1:5" x14ac:dyDescent="0.3">
      <c r="A30" s="229" t="s">
        <v>393</v>
      </c>
      <c r="B30" s="229" t="s">
        <v>292</v>
      </c>
      <c r="C30" s="8"/>
      <c r="D30" s="8"/>
      <c r="E30" s="113"/>
    </row>
    <row r="31" spans="1:5" x14ac:dyDescent="0.3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29" t="s">
        <v>12</v>
      </c>
      <c r="B32" s="229" t="s">
        <v>439</v>
      </c>
      <c r="C32" s="8"/>
      <c r="D32" s="8"/>
      <c r="E32" s="113"/>
    </row>
    <row r="33" spans="1:9" x14ac:dyDescent="0.3">
      <c r="A33" s="229" t="s">
        <v>13</v>
      </c>
      <c r="B33" s="229" t="s">
        <v>440</v>
      </c>
      <c r="C33" s="8"/>
      <c r="D33" s="8"/>
      <c r="E33" s="113"/>
    </row>
    <row r="34" spans="1:9" x14ac:dyDescent="0.3">
      <c r="A34" s="229" t="s">
        <v>264</v>
      </c>
      <c r="B34" s="229" t="s">
        <v>441</v>
      </c>
      <c r="C34" s="8"/>
      <c r="D34" s="8"/>
      <c r="E34" s="113"/>
    </row>
    <row r="35" spans="1:9" s="23" customFormat="1" x14ac:dyDescent="0.3">
      <c r="A35" s="88" t="s">
        <v>34</v>
      </c>
      <c r="B35" s="242" t="s">
        <v>390</v>
      </c>
      <c r="C35" s="8"/>
      <c r="D35" s="8"/>
    </row>
    <row r="36" spans="1:9" s="2" customFormat="1" x14ac:dyDescent="0.3">
      <c r="A36" s="1"/>
      <c r="B36" s="237"/>
      <c r="E36" s="5"/>
    </row>
    <row r="37" spans="1:9" s="2" customFormat="1" x14ac:dyDescent="0.3">
      <c r="B37" s="237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96</v>
      </c>
      <c r="B40" s="237"/>
      <c r="E40" s="5"/>
    </row>
    <row r="41" spans="1:9" s="2" customFormat="1" x14ac:dyDescent="0.3">
      <c r="B41" s="237"/>
      <c r="E41"/>
      <c r="F41"/>
      <c r="G41"/>
      <c r="H41"/>
      <c r="I41"/>
    </row>
    <row r="42" spans="1:9" s="2" customFormat="1" x14ac:dyDescent="0.3">
      <c r="B42" s="237"/>
      <c r="D42" s="12"/>
      <c r="E42"/>
      <c r="F42"/>
      <c r="G42"/>
      <c r="H42"/>
      <c r="I42"/>
    </row>
    <row r="43" spans="1:9" s="2" customFormat="1" x14ac:dyDescent="0.3">
      <c r="A43"/>
      <c r="B43" s="239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7" t="s">
        <v>253</v>
      </c>
      <c r="D44" s="12"/>
      <c r="E44"/>
      <c r="F44"/>
      <c r="G44"/>
      <c r="H44"/>
      <c r="I44"/>
    </row>
    <row r="45" spans="1:9" customFormat="1" ht="12.75" x14ac:dyDescent="0.2">
      <c r="B45" s="240" t="s">
        <v>127</v>
      </c>
    </row>
    <row r="46" spans="1:9" customFormat="1" ht="12.75" x14ac:dyDescent="0.2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view="pageBreakPreview" topLeftCell="A37" zoomScale="80" zoomScaleNormal="100" zoomScaleSheetLayoutView="80" workbookViewId="0">
      <selection activeCell="A7" sqref="A7:XFD7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443</v>
      </c>
      <c r="B1" s="218"/>
      <c r="C1" s="463" t="s">
        <v>97</v>
      </c>
      <c r="D1" s="463"/>
      <c r="E1" s="91"/>
    </row>
    <row r="2" spans="1:5" s="6" customFormat="1" x14ac:dyDescent="0.3">
      <c r="A2" s="367" t="s">
        <v>445</v>
      </c>
      <c r="B2" s="218"/>
      <c r="C2" s="461" t="str">
        <f>'ფორმა N1'!L2</f>
        <v>22/09/2020-12/10-2020</v>
      </c>
      <c r="D2" s="462"/>
      <c r="E2" s="91"/>
    </row>
    <row r="3" spans="1:5" s="6" customFormat="1" x14ac:dyDescent="0.3">
      <c r="A3" s="367" t="s">
        <v>444</v>
      </c>
      <c r="B3" s="218"/>
      <c r="C3" s="219"/>
      <c r="D3" s="219"/>
      <c r="E3" s="91"/>
    </row>
    <row r="4" spans="1:5" s="6" customFormat="1" x14ac:dyDescent="0.3">
      <c r="A4" s="76" t="s">
        <v>128</v>
      </c>
      <c r="B4" s="218"/>
      <c r="C4" s="219"/>
      <c r="D4" s="219"/>
      <c r="E4" s="91"/>
    </row>
    <row r="5" spans="1:5" x14ac:dyDescent="0.3">
      <c r="A5" s="77" t="str">
        <f>'[1]ფორმა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220" t="str">
        <f>'ფორმა N1'!A5</f>
        <v>პ/პ  ახალი ქრისტიან -დემოკრატები</v>
      </c>
      <c r="B6" s="80"/>
      <c r="C6" s="81"/>
      <c r="D6" s="81"/>
      <c r="E6" s="92"/>
    </row>
    <row r="7" spans="1:5" s="6" customFormat="1" x14ac:dyDescent="0.3">
      <c r="A7" s="218"/>
      <c r="B7" s="218"/>
      <c r="C7" s="78"/>
      <c r="D7" s="78"/>
      <c r="E7" s="91"/>
    </row>
    <row r="8" spans="1:5" s="6" customFormat="1" ht="30" x14ac:dyDescent="0.3">
      <c r="A8" s="89" t="s">
        <v>64</v>
      </c>
      <c r="B8" s="90" t="s">
        <v>11</v>
      </c>
      <c r="C8" s="79" t="s">
        <v>10</v>
      </c>
      <c r="D8" s="79" t="s">
        <v>9</v>
      </c>
      <c r="E8" s="91"/>
    </row>
    <row r="9" spans="1:5" s="7" customFormat="1" x14ac:dyDescent="0.2">
      <c r="A9" s="221">
        <v>1</v>
      </c>
      <c r="B9" s="221" t="s">
        <v>57</v>
      </c>
      <c r="C9" s="82">
        <f>SUM(C10,C14,C54,C57,C58,C59,C77)</f>
        <v>0</v>
      </c>
      <c r="D9" s="82">
        <f>SUM(D10,D14,D54,D57,D58,D59,D65,D73,D74)</f>
        <v>0</v>
      </c>
      <c r="E9" s="222"/>
    </row>
    <row r="10" spans="1:5" s="9" customFormat="1" ht="18" x14ac:dyDescent="0.2">
      <c r="A10" s="87">
        <v>1.1000000000000001</v>
      </c>
      <c r="B10" s="87" t="s">
        <v>58</v>
      </c>
      <c r="C10" s="83">
        <f>SUM(C11:C13)</f>
        <v>0</v>
      </c>
      <c r="D10" s="83">
        <f>SUM(D11:D13)</f>
        <v>0</v>
      </c>
      <c r="E10" s="93"/>
    </row>
    <row r="11" spans="1:5" s="10" customFormat="1" x14ac:dyDescent="0.2">
      <c r="A11" s="88" t="s">
        <v>30</v>
      </c>
      <c r="B11" s="88" t="s">
        <v>59</v>
      </c>
      <c r="C11" s="4"/>
      <c r="D11" s="4"/>
      <c r="E11" s="94"/>
    </row>
    <row r="12" spans="1:5" s="3" customFormat="1" x14ac:dyDescent="0.2">
      <c r="A12" s="88" t="s">
        <v>31</v>
      </c>
      <c r="B12" s="88" t="s">
        <v>0</v>
      </c>
      <c r="C12" s="4"/>
      <c r="D12" s="4"/>
      <c r="E12" s="95"/>
    </row>
    <row r="13" spans="1:5" s="3" customFormat="1" x14ac:dyDescent="0.3">
      <c r="A13" s="371" t="s">
        <v>447</v>
      </c>
      <c r="B13" s="372" t="s">
        <v>448</v>
      </c>
      <c r="C13" s="372"/>
      <c r="D13" s="372"/>
      <c r="E13" s="95"/>
    </row>
    <row r="14" spans="1:5" s="7" customFormat="1" x14ac:dyDescent="0.2">
      <c r="A14" s="87">
        <v>1.2</v>
      </c>
      <c r="B14" s="87" t="s">
        <v>60</v>
      </c>
      <c r="C14" s="84">
        <f>SUM(C15,C18,C30,C31,C32,C33,C36,C37,C44:C48,C52,C53)</f>
        <v>0</v>
      </c>
      <c r="D14" s="84">
        <f>SUM(D15,D18,D30,D31,D32,D33,D36,D37,D44:D48,D52,D53)</f>
        <v>0</v>
      </c>
      <c r="E14" s="222"/>
    </row>
    <row r="15" spans="1:5" s="3" customFormat="1" x14ac:dyDescent="0.2">
      <c r="A15" s="88" t="s">
        <v>32</v>
      </c>
      <c r="B15" s="88" t="s">
        <v>1</v>
      </c>
      <c r="C15" s="83">
        <f>SUM(C16:C17)</f>
        <v>0</v>
      </c>
      <c r="D15" s="83">
        <f>SUM(D16:D17)</f>
        <v>0</v>
      </c>
      <c r="E15" s="95"/>
    </row>
    <row r="16" spans="1:5" s="3" customFormat="1" x14ac:dyDescent="0.2">
      <c r="A16" s="97" t="s">
        <v>87</v>
      </c>
      <c r="B16" s="97" t="s">
        <v>61</v>
      </c>
      <c r="C16" s="4"/>
      <c r="D16" s="223"/>
      <c r="E16" s="95"/>
    </row>
    <row r="17" spans="1:6" s="3" customFormat="1" x14ac:dyDescent="0.2">
      <c r="A17" s="97" t="s">
        <v>88</v>
      </c>
      <c r="B17" s="97" t="s">
        <v>62</v>
      </c>
      <c r="C17" s="4"/>
      <c r="D17" s="223"/>
      <c r="E17" s="95"/>
    </row>
    <row r="18" spans="1:6" s="3" customFormat="1" x14ac:dyDescent="0.2">
      <c r="A18" s="88" t="s">
        <v>33</v>
      </c>
      <c r="B18" s="88" t="s">
        <v>2</v>
      </c>
      <c r="C18" s="83">
        <f>SUM(C19:C24,C29)</f>
        <v>0</v>
      </c>
      <c r="D18" s="83">
        <f>SUM(D19:D24,D29)</f>
        <v>0</v>
      </c>
      <c r="E18" s="224"/>
      <c r="F18" s="225"/>
    </row>
    <row r="19" spans="1:6" s="228" customFormat="1" ht="30" x14ac:dyDescent="0.2">
      <c r="A19" s="97" t="s">
        <v>12</v>
      </c>
      <c r="B19" s="97" t="s">
        <v>233</v>
      </c>
      <c r="C19" s="226"/>
      <c r="D19" s="39"/>
      <c r="E19" s="227"/>
    </row>
    <row r="20" spans="1:6" s="228" customFormat="1" x14ac:dyDescent="0.2">
      <c r="A20" s="97" t="s">
        <v>13</v>
      </c>
      <c r="B20" s="97" t="s">
        <v>14</v>
      </c>
      <c r="C20" s="226"/>
      <c r="D20" s="40"/>
      <c r="E20" s="227"/>
    </row>
    <row r="21" spans="1:6" s="228" customFormat="1" ht="30" x14ac:dyDescent="0.2">
      <c r="A21" s="97" t="s">
        <v>264</v>
      </c>
      <c r="B21" s="97" t="s">
        <v>22</v>
      </c>
      <c r="C21" s="226"/>
      <c r="D21" s="41"/>
      <c r="E21" s="227"/>
    </row>
    <row r="22" spans="1:6" s="228" customFormat="1" ht="16.5" customHeight="1" x14ac:dyDescent="0.2">
      <c r="A22" s="97" t="s">
        <v>265</v>
      </c>
      <c r="B22" s="97" t="s">
        <v>15</v>
      </c>
      <c r="C22" s="226"/>
      <c r="D22" s="41"/>
      <c r="E22" s="227"/>
    </row>
    <row r="23" spans="1:6" s="228" customFormat="1" ht="16.5" customHeight="1" x14ac:dyDescent="0.2">
      <c r="A23" s="97" t="s">
        <v>266</v>
      </c>
      <c r="B23" s="97" t="s">
        <v>16</v>
      </c>
      <c r="C23" s="226"/>
      <c r="D23" s="41"/>
      <c r="E23" s="227"/>
    </row>
    <row r="24" spans="1:6" s="228" customFormat="1" ht="16.5" customHeight="1" x14ac:dyDescent="0.2">
      <c r="A24" s="97" t="s">
        <v>267</v>
      </c>
      <c r="B24" s="97" t="s">
        <v>17</v>
      </c>
      <c r="C24" s="83">
        <f>SUM(C25:C28)</f>
        <v>0</v>
      </c>
      <c r="D24" s="83">
        <f>SUM(D25:D28)</f>
        <v>0</v>
      </c>
      <c r="E24" s="227"/>
    </row>
    <row r="25" spans="1:6" s="228" customFormat="1" ht="16.5" customHeight="1" x14ac:dyDescent="0.2">
      <c r="A25" s="229" t="s">
        <v>268</v>
      </c>
      <c r="B25" s="229" t="s">
        <v>18</v>
      </c>
      <c r="C25" s="226"/>
      <c r="D25" s="41"/>
      <c r="E25" s="227"/>
    </row>
    <row r="26" spans="1:6" s="228" customFormat="1" ht="16.5" customHeight="1" x14ac:dyDescent="0.2">
      <c r="A26" s="229" t="s">
        <v>269</v>
      </c>
      <c r="B26" s="229" t="s">
        <v>19</v>
      </c>
      <c r="C26" s="226"/>
      <c r="D26" s="41"/>
      <c r="E26" s="227"/>
    </row>
    <row r="27" spans="1:6" s="228" customFormat="1" ht="16.5" customHeight="1" x14ac:dyDescent="0.2">
      <c r="A27" s="229" t="s">
        <v>270</v>
      </c>
      <c r="B27" s="229" t="s">
        <v>20</v>
      </c>
      <c r="C27" s="226"/>
      <c r="D27" s="41"/>
      <c r="E27" s="227"/>
    </row>
    <row r="28" spans="1:6" s="228" customFormat="1" ht="16.5" customHeight="1" x14ac:dyDescent="0.2">
      <c r="A28" s="229" t="s">
        <v>271</v>
      </c>
      <c r="B28" s="229" t="s">
        <v>23</v>
      </c>
      <c r="C28" s="226"/>
      <c r="D28" s="42"/>
      <c r="E28" s="227"/>
    </row>
    <row r="29" spans="1:6" s="228" customFormat="1" ht="16.5" customHeight="1" x14ac:dyDescent="0.2">
      <c r="A29" s="97" t="s">
        <v>272</v>
      </c>
      <c r="B29" s="97" t="s">
        <v>21</v>
      </c>
      <c r="C29" s="226"/>
      <c r="D29" s="42"/>
      <c r="E29" s="227"/>
    </row>
    <row r="30" spans="1:6" s="3" customFormat="1" ht="16.5" customHeight="1" x14ac:dyDescent="0.2">
      <c r="A30" s="88" t="s">
        <v>34</v>
      </c>
      <c r="B30" s="88" t="s">
        <v>3</v>
      </c>
      <c r="C30" s="4"/>
      <c r="D30" s="223"/>
      <c r="E30" s="224"/>
    </row>
    <row r="31" spans="1:6" s="3" customFormat="1" ht="16.5" customHeight="1" x14ac:dyDescent="0.2">
      <c r="A31" s="88" t="s">
        <v>35</v>
      </c>
      <c r="B31" s="88" t="s">
        <v>4</v>
      </c>
      <c r="C31" s="4"/>
      <c r="D31" s="223"/>
      <c r="E31" s="95"/>
    </row>
    <row r="32" spans="1:6" s="3" customFormat="1" ht="16.5" customHeight="1" x14ac:dyDescent="0.2">
      <c r="A32" s="88" t="s">
        <v>36</v>
      </c>
      <c r="B32" s="88" t="s">
        <v>5</v>
      </c>
      <c r="C32" s="4"/>
      <c r="D32" s="223"/>
      <c r="E32" s="95"/>
    </row>
    <row r="33" spans="1:5" s="3" customFormat="1" x14ac:dyDescent="0.2">
      <c r="A33" s="88" t="s">
        <v>37</v>
      </c>
      <c r="B33" s="88" t="s">
        <v>63</v>
      </c>
      <c r="C33" s="83">
        <f>SUM(C34:C35)</f>
        <v>0</v>
      </c>
      <c r="D33" s="83">
        <f>SUM(D34:D35)</f>
        <v>0</v>
      </c>
      <c r="E33" s="95"/>
    </row>
    <row r="34" spans="1:5" s="3" customFormat="1" ht="16.5" customHeight="1" x14ac:dyDescent="0.2">
      <c r="A34" s="97" t="s">
        <v>273</v>
      </c>
      <c r="B34" s="97" t="s">
        <v>56</v>
      </c>
      <c r="C34" s="4"/>
      <c r="D34" s="223"/>
      <c r="E34" s="95"/>
    </row>
    <row r="35" spans="1:5" s="3" customFormat="1" ht="16.5" customHeight="1" x14ac:dyDescent="0.2">
      <c r="A35" s="97" t="s">
        <v>274</v>
      </c>
      <c r="B35" s="97" t="s">
        <v>55</v>
      </c>
      <c r="C35" s="4"/>
      <c r="D35" s="223"/>
      <c r="E35" s="95"/>
    </row>
    <row r="36" spans="1:5" s="3" customFormat="1" ht="16.5" customHeight="1" x14ac:dyDescent="0.2">
      <c r="A36" s="88" t="s">
        <v>38</v>
      </c>
      <c r="B36" s="88" t="s">
        <v>49</v>
      </c>
      <c r="C36" s="4"/>
      <c r="D36" s="223"/>
      <c r="E36" s="95"/>
    </row>
    <row r="37" spans="1:5" s="3" customFormat="1" ht="16.5" customHeight="1" x14ac:dyDescent="0.2">
      <c r="A37" s="88" t="s">
        <v>39</v>
      </c>
      <c r="B37" s="88" t="s">
        <v>363</v>
      </c>
      <c r="C37" s="83">
        <f>SUM(C38:C43)</f>
        <v>0</v>
      </c>
      <c r="D37" s="83">
        <f>SUM(D38:D43)</f>
        <v>0</v>
      </c>
      <c r="E37" s="95"/>
    </row>
    <row r="38" spans="1:5" s="3" customFormat="1" ht="16.5" customHeight="1" x14ac:dyDescent="0.2">
      <c r="A38" s="17" t="s">
        <v>323</v>
      </c>
      <c r="B38" s="17" t="s">
        <v>327</v>
      </c>
      <c r="C38" s="4"/>
      <c r="D38" s="223"/>
      <c r="E38" s="95"/>
    </row>
    <row r="39" spans="1:5" s="3" customFormat="1" ht="16.5" customHeight="1" x14ac:dyDescent="0.2">
      <c r="A39" s="17" t="s">
        <v>324</v>
      </c>
      <c r="B39" s="17" t="s">
        <v>328</v>
      </c>
      <c r="C39" s="4"/>
      <c r="D39" s="223"/>
      <c r="E39" s="95"/>
    </row>
    <row r="40" spans="1:5" s="3" customFormat="1" ht="16.5" customHeight="1" x14ac:dyDescent="0.2">
      <c r="A40" s="17" t="s">
        <v>325</v>
      </c>
      <c r="B40" s="17" t="s">
        <v>331</v>
      </c>
      <c r="C40" s="4"/>
      <c r="D40" s="223"/>
      <c r="E40" s="95"/>
    </row>
    <row r="41" spans="1:5" s="3" customFormat="1" ht="16.5" customHeight="1" x14ac:dyDescent="0.2">
      <c r="A41" s="17" t="s">
        <v>330</v>
      </c>
      <c r="B41" s="17" t="s">
        <v>332</v>
      </c>
      <c r="C41" s="4"/>
      <c r="D41" s="223"/>
      <c r="E41" s="95"/>
    </row>
    <row r="42" spans="1:5" s="3" customFormat="1" ht="16.5" customHeight="1" x14ac:dyDescent="0.2">
      <c r="A42" s="17" t="s">
        <v>333</v>
      </c>
      <c r="B42" s="17" t="s">
        <v>429</v>
      </c>
      <c r="C42" s="4"/>
      <c r="D42" s="223"/>
      <c r="E42" s="95"/>
    </row>
    <row r="43" spans="1:5" s="3" customFormat="1" ht="16.5" customHeight="1" x14ac:dyDescent="0.2">
      <c r="A43" s="17" t="s">
        <v>430</v>
      </c>
      <c r="B43" s="17" t="s">
        <v>329</v>
      </c>
      <c r="C43" s="4"/>
      <c r="D43" s="223"/>
      <c r="E43" s="95"/>
    </row>
    <row r="44" spans="1:5" s="3" customFormat="1" ht="30" x14ac:dyDescent="0.2">
      <c r="A44" s="88" t="s">
        <v>40</v>
      </c>
      <c r="B44" s="88" t="s">
        <v>28</v>
      </c>
      <c r="C44" s="4"/>
      <c r="D44" s="223"/>
      <c r="E44" s="95"/>
    </row>
    <row r="45" spans="1:5" s="3" customFormat="1" ht="16.5" customHeight="1" x14ac:dyDescent="0.2">
      <c r="A45" s="88" t="s">
        <v>41</v>
      </c>
      <c r="B45" s="88" t="s">
        <v>24</v>
      </c>
      <c r="C45" s="4"/>
      <c r="D45" s="223"/>
      <c r="E45" s="95"/>
    </row>
    <row r="46" spans="1:5" s="3" customFormat="1" ht="16.5" customHeight="1" x14ac:dyDescent="0.2">
      <c r="A46" s="88" t="s">
        <v>42</v>
      </c>
      <c r="B46" s="88" t="s">
        <v>25</v>
      </c>
      <c r="C46" s="4"/>
      <c r="D46" s="223"/>
      <c r="E46" s="95"/>
    </row>
    <row r="47" spans="1:5" s="3" customFormat="1" ht="16.5" customHeight="1" x14ac:dyDescent="0.2">
      <c r="A47" s="88" t="s">
        <v>43</v>
      </c>
      <c r="B47" s="88" t="s">
        <v>26</v>
      </c>
      <c r="C47" s="4"/>
      <c r="D47" s="223"/>
      <c r="E47" s="95"/>
    </row>
    <row r="48" spans="1:5" s="3" customFormat="1" ht="16.5" customHeight="1" x14ac:dyDescent="0.2">
      <c r="A48" s="88" t="s">
        <v>44</v>
      </c>
      <c r="B48" s="88" t="s">
        <v>364</v>
      </c>
      <c r="C48" s="83">
        <f>SUM(C49:C51)</f>
        <v>0</v>
      </c>
      <c r="D48" s="83">
        <f>SUM(D49:D51)</f>
        <v>0</v>
      </c>
      <c r="E48" s="95"/>
    </row>
    <row r="49" spans="1:6" s="3" customFormat="1" ht="16.5" customHeight="1" x14ac:dyDescent="0.2">
      <c r="A49" s="97" t="s">
        <v>338</v>
      </c>
      <c r="B49" s="97" t="s">
        <v>341</v>
      </c>
      <c r="C49" s="4"/>
      <c r="D49" s="223"/>
      <c r="E49" s="95"/>
    </row>
    <row r="50" spans="1:6" s="3" customFormat="1" ht="16.5" customHeight="1" x14ac:dyDescent="0.2">
      <c r="A50" s="97" t="s">
        <v>339</v>
      </c>
      <c r="B50" s="97" t="s">
        <v>340</v>
      </c>
      <c r="C50" s="4"/>
      <c r="D50" s="223"/>
      <c r="E50" s="95"/>
    </row>
    <row r="51" spans="1:6" s="3" customFormat="1" ht="16.5" customHeight="1" x14ac:dyDescent="0.2">
      <c r="A51" s="97" t="s">
        <v>342</v>
      </c>
      <c r="B51" s="97" t="s">
        <v>343</v>
      </c>
      <c r="C51" s="4"/>
      <c r="D51" s="223"/>
      <c r="E51" s="95"/>
    </row>
    <row r="52" spans="1:6" s="3" customFormat="1" x14ac:dyDescent="0.2">
      <c r="A52" s="88" t="s">
        <v>45</v>
      </c>
      <c r="B52" s="88" t="s">
        <v>29</v>
      </c>
      <c r="C52" s="4"/>
      <c r="D52" s="223"/>
      <c r="E52" s="95"/>
    </row>
    <row r="53" spans="1:6" s="3" customFormat="1" ht="16.5" customHeight="1" x14ac:dyDescent="0.2">
      <c r="A53" s="88" t="s">
        <v>46</v>
      </c>
      <c r="B53" s="88" t="s">
        <v>6</v>
      </c>
      <c r="C53" s="4"/>
      <c r="D53" s="223"/>
      <c r="E53" s="224"/>
      <c r="F53" s="225"/>
    </row>
    <row r="54" spans="1:6" s="3" customFormat="1" ht="30" x14ac:dyDescent="0.2">
      <c r="A54" s="87">
        <v>1.3</v>
      </c>
      <c r="B54" s="87" t="s">
        <v>368</v>
      </c>
      <c r="C54" s="84">
        <f>SUM(C55:C56)</f>
        <v>0</v>
      </c>
      <c r="D54" s="84">
        <f>SUM(D55:D56)</f>
        <v>0</v>
      </c>
      <c r="E54" s="224"/>
      <c r="F54" s="225"/>
    </row>
    <row r="55" spans="1:6" s="3" customFormat="1" ht="30" x14ac:dyDescent="0.2">
      <c r="A55" s="88" t="s">
        <v>50</v>
      </c>
      <c r="B55" s="88" t="s">
        <v>48</v>
      </c>
      <c r="C55" s="4"/>
      <c r="D55" s="223"/>
      <c r="E55" s="224"/>
      <c r="F55" s="225"/>
    </row>
    <row r="56" spans="1:6" s="3" customFormat="1" ht="16.5" customHeight="1" x14ac:dyDescent="0.2">
      <c r="A56" s="88" t="s">
        <v>51</v>
      </c>
      <c r="B56" s="88" t="s">
        <v>47</v>
      </c>
      <c r="C56" s="4"/>
      <c r="D56" s="223"/>
      <c r="E56" s="224"/>
      <c r="F56" s="225"/>
    </row>
    <row r="57" spans="1:6" s="3" customFormat="1" x14ac:dyDescent="0.2">
      <c r="A57" s="87">
        <v>1.4</v>
      </c>
      <c r="B57" s="87" t="s">
        <v>370</v>
      </c>
      <c r="C57" s="4"/>
      <c r="D57" s="223"/>
      <c r="E57" s="224"/>
      <c r="F57" s="225"/>
    </row>
    <row r="58" spans="1:6" s="228" customFormat="1" x14ac:dyDescent="0.2">
      <c r="A58" s="87">
        <v>1.5</v>
      </c>
      <c r="B58" s="87" t="s">
        <v>7</v>
      </c>
      <c r="C58" s="226"/>
      <c r="D58" s="41"/>
      <c r="E58" s="227"/>
    </row>
    <row r="59" spans="1:6" s="228" customFormat="1" x14ac:dyDescent="0.3">
      <c r="A59" s="87">
        <v>1.6</v>
      </c>
      <c r="B59" s="46" t="s">
        <v>8</v>
      </c>
      <c r="C59" s="85">
        <f>SUM(C60:C64)</f>
        <v>0</v>
      </c>
      <c r="D59" s="86">
        <f>SUM(D60:D64)</f>
        <v>0</v>
      </c>
      <c r="E59" s="227"/>
    </row>
    <row r="60" spans="1:6" s="228" customFormat="1" x14ac:dyDescent="0.2">
      <c r="A60" s="88" t="s">
        <v>280</v>
      </c>
      <c r="B60" s="47" t="s">
        <v>52</v>
      </c>
      <c r="C60" s="226"/>
      <c r="D60" s="41"/>
      <c r="E60" s="227"/>
    </row>
    <row r="61" spans="1:6" s="228" customFormat="1" ht="30" x14ac:dyDescent="0.2">
      <c r="A61" s="88" t="s">
        <v>281</v>
      </c>
      <c r="B61" s="47" t="s">
        <v>54</v>
      </c>
      <c r="C61" s="226"/>
      <c r="D61" s="41"/>
      <c r="E61" s="227"/>
    </row>
    <row r="62" spans="1:6" s="228" customFormat="1" x14ac:dyDescent="0.2">
      <c r="A62" s="88" t="s">
        <v>282</v>
      </c>
      <c r="B62" s="47" t="s">
        <v>53</v>
      </c>
      <c r="C62" s="41"/>
      <c r="D62" s="41"/>
      <c r="E62" s="227"/>
    </row>
    <row r="63" spans="1:6" s="228" customFormat="1" x14ac:dyDescent="0.2">
      <c r="A63" s="88" t="s">
        <v>283</v>
      </c>
      <c r="B63" s="47" t="s">
        <v>27</v>
      </c>
      <c r="C63" s="226"/>
      <c r="D63" s="41"/>
      <c r="E63" s="227"/>
    </row>
    <row r="64" spans="1:6" s="228" customFormat="1" x14ac:dyDescent="0.2">
      <c r="A64" s="88" t="s">
        <v>309</v>
      </c>
      <c r="B64" s="47" t="s">
        <v>310</v>
      </c>
      <c r="C64" s="226"/>
      <c r="D64" s="41"/>
      <c r="E64" s="227"/>
    </row>
    <row r="65" spans="1:5" x14ac:dyDescent="0.3">
      <c r="A65" s="221">
        <v>2</v>
      </c>
      <c r="B65" s="221" t="s">
        <v>365</v>
      </c>
      <c r="C65" s="230"/>
      <c r="D65" s="85">
        <f>SUM(D66:D72)</f>
        <v>0</v>
      </c>
      <c r="E65" s="96"/>
    </row>
    <row r="66" spans="1:5" x14ac:dyDescent="0.3">
      <c r="A66" s="98">
        <v>2.1</v>
      </c>
      <c r="B66" s="231" t="s">
        <v>89</v>
      </c>
      <c r="C66" s="232"/>
      <c r="D66" s="22"/>
      <c r="E66" s="96"/>
    </row>
    <row r="67" spans="1:5" x14ac:dyDescent="0.3">
      <c r="A67" s="98">
        <v>2.2000000000000002</v>
      </c>
      <c r="B67" s="231" t="s">
        <v>366</v>
      </c>
      <c r="C67" s="232"/>
      <c r="D67" s="22"/>
      <c r="E67" s="96"/>
    </row>
    <row r="68" spans="1:5" x14ac:dyDescent="0.3">
      <c r="A68" s="98">
        <v>2.2999999999999998</v>
      </c>
      <c r="B68" s="231" t="s">
        <v>93</v>
      </c>
      <c r="C68" s="232"/>
      <c r="D68" s="22"/>
      <c r="E68" s="96"/>
    </row>
    <row r="69" spans="1:5" x14ac:dyDescent="0.3">
      <c r="A69" s="98">
        <v>2.4</v>
      </c>
      <c r="B69" s="231" t="s">
        <v>92</v>
      </c>
      <c r="C69" s="232"/>
      <c r="D69" s="22"/>
      <c r="E69" s="96"/>
    </row>
    <row r="70" spans="1:5" x14ac:dyDescent="0.3">
      <c r="A70" s="98">
        <v>2.5</v>
      </c>
      <c r="B70" s="231" t="s">
        <v>367</v>
      </c>
      <c r="C70" s="232"/>
      <c r="D70" s="22"/>
      <c r="E70" s="96"/>
    </row>
    <row r="71" spans="1:5" x14ac:dyDescent="0.3">
      <c r="A71" s="98">
        <v>2.6</v>
      </c>
      <c r="B71" s="231" t="s">
        <v>90</v>
      </c>
      <c r="C71" s="232"/>
      <c r="D71" s="22"/>
      <c r="E71" s="96"/>
    </row>
    <row r="72" spans="1:5" x14ac:dyDescent="0.3">
      <c r="A72" s="98">
        <v>2.7</v>
      </c>
      <c r="B72" s="231" t="s">
        <v>91</v>
      </c>
      <c r="C72" s="233"/>
      <c r="D72" s="22"/>
      <c r="E72" s="96"/>
    </row>
    <row r="73" spans="1:5" x14ac:dyDescent="0.3">
      <c r="A73" s="221">
        <v>3</v>
      </c>
      <c r="B73" s="221" t="s">
        <v>389</v>
      </c>
      <c r="C73" s="85"/>
      <c r="D73" s="22"/>
      <c r="E73" s="96"/>
    </row>
    <row r="74" spans="1:5" x14ac:dyDescent="0.3">
      <c r="A74" s="221">
        <v>4</v>
      </c>
      <c r="B74" s="221" t="s">
        <v>235</v>
      </c>
      <c r="C74" s="85"/>
      <c r="D74" s="85">
        <f>SUM(D75:D76)</f>
        <v>0</v>
      </c>
      <c r="E74" s="96"/>
    </row>
    <row r="75" spans="1:5" x14ac:dyDescent="0.3">
      <c r="A75" s="98">
        <v>4.0999999999999996</v>
      </c>
      <c r="B75" s="98" t="s">
        <v>236</v>
      </c>
      <c r="C75" s="232"/>
      <c r="D75" s="8"/>
      <c r="E75" s="96"/>
    </row>
    <row r="76" spans="1:5" x14ac:dyDescent="0.3">
      <c r="A76" s="98">
        <v>4.2</v>
      </c>
      <c r="B76" s="98" t="s">
        <v>237</v>
      </c>
      <c r="C76" s="233"/>
      <c r="D76" s="8"/>
      <c r="E76" s="96"/>
    </row>
    <row r="77" spans="1:5" x14ac:dyDescent="0.3">
      <c r="A77" s="221">
        <v>5</v>
      </c>
      <c r="B77" s="221" t="s">
        <v>262</v>
      </c>
      <c r="C77" s="247"/>
      <c r="D77" s="233"/>
      <c r="E77" s="96"/>
    </row>
    <row r="78" spans="1:5" x14ac:dyDescent="0.3">
      <c r="B78" s="45"/>
    </row>
    <row r="79" spans="1:5" x14ac:dyDescent="0.3">
      <c r="A79" s="466" t="s">
        <v>431</v>
      </c>
      <c r="B79" s="466"/>
      <c r="C79" s="466"/>
      <c r="D79" s="466"/>
      <c r="E79" s="5"/>
    </row>
    <row r="80" spans="1:5" x14ac:dyDescent="0.3">
      <c r="B80" s="45"/>
    </row>
    <row r="81" spans="1:9" s="23" customFormat="1" ht="12.75" x14ac:dyDescent="0.2"/>
    <row r="82" spans="1:9" x14ac:dyDescent="0.3">
      <c r="A82" s="69" t="s">
        <v>96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69" t="s">
        <v>386</v>
      </c>
      <c r="D85" s="12"/>
      <c r="E85"/>
      <c r="F85"/>
      <c r="G85"/>
      <c r="H85"/>
      <c r="I85"/>
    </row>
    <row r="86" spans="1:9" x14ac:dyDescent="0.3">
      <c r="A86"/>
      <c r="B86" s="2" t="s">
        <v>387</v>
      </c>
      <c r="D86" s="12"/>
      <c r="E86"/>
      <c r="F86"/>
      <c r="G86"/>
      <c r="H86"/>
      <c r="I86"/>
    </row>
    <row r="87" spans="1:9" customFormat="1" ht="12.75" x14ac:dyDescent="0.2">
      <c r="B87" s="66" t="s">
        <v>127</v>
      </c>
    </row>
    <row r="88" spans="1:9" s="23" customFormat="1" ht="12.75" x14ac:dyDescent="0.2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4" zoomScale="80" zoomScaleSheetLayoutView="80" workbookViewId="0">
      <selection activeCell="I24" sqref="I2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285</v>
      </c>
      <c r="B1" s="114"/>
      <c r="C1" s="463" t="s">
        <v>97</v>
      </c>
      <c r="D1" s="463"/>
      <c r="E1" s="148"/>
    </row>
    <row r="2" spans="1:12" x14ac:dyDescent="0.3">
      <c r="A2" s="76" t="s">
        <v>128</v>
      </c>
      <c r="B2" s="114"/>
      <c r="C2" s="461" t="str">
        <f>'ფორმა N1'!L2</f>
        <v>22/09/2020-12/10-2020</v>
      </c>
      <c r="D2" s="462"/>
      <c r="E2" s="148"/>
    </row>
    <row r="3" spans="1:12" x14ac:dyDescent="0.3">
      <c r="A3" s="76"/>
      <c r="B3" s="114"/>
      <c r="C3" s="338"/>
      <c r="D3" s="338"/>
      <c r="E3" s="148"/>
    </row>
    <row r="4" spans="1:12" s="2" customFormat="1" x14ac:dyDescent="0.3">
      <c r="A4" s="77" t="s">
        <v>257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პ/პ  ახალი ქრისტიან -დემოკრატები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37"/>
      <c r="B7" s="337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445">
        <f>SUM(C10,C14,C54,C57,C58,C59,C76)</f>
        <v>7178.0400000000009</v>
      </c>
      <c r="D9" s="445">
        <f>SUM(D10,D14,D54,D57,D58,D59,D65,D72,D73)</f>
        <v>7178.0400000000009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446">
        <f>SUM(C11:C13)</f>
        <v>3613.5200000000004</v>
      </c>
      <c r="D10" s="446">
        <f>SUM(D11:D13)</f>
        <v>3613.5200000000004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444">
        <f>'ფორმა 5.2'!H25</f>
        <v>3613.5200000000004</v>
      </c>
      <c r="D11" s="447">
        <f>C11</f>
        <v>3613.5200000000004</v>
      </c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71" t="s">
        <v>447</v>
      </c>
      <c r="B13" s="372" t="s">
        <v>449</v>
      </c>
      <c r="C13" s="372"/>
      <c r="D13" s="372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3564.52</v>
      </c>
      <c r="D14" s="84">
        <f>SUM(D15,D18,D30:D33,D36,D37,D44,D45,D46,D47,D48,D52,D53)</f>
        <v>3564.52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3470</v>
      </c>
      <c r="D15" s="83">
        <f>SUM(D16:D17)</f>
        <v>3470</v>
      </c>
      <c r="E15" s="148"/>
    </row>
    <row r="16" spans="1:12" ht="17.25" customHeight="1" x14ac:dyDescent="0.3">
      <c r="A16" s="17" t="s">
        <v>87</v>
      </c>
      <c r="B16" s="17" t="s">
        <v>61</v>
      </c>
      <c r="C16" s="36">
        <f>'ფორმა N5.3'!I39</f>
        <v>3470</v>
      </c>
      <c r="D16" s="37">
        <f>C16</f>
        <v>3470</v>
      </c>
      <c r="E16" s="148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448">
        <f>SUM(C19:C24,C29)</f>
        <v>87.62</v>
      </c>
      <c r="D18" s="448">
        <f>SUM(D19:D24,D29)</f>
        <v>87.62</v>
      </c>
      <c r="E18" s="148"/>
    </row>
    <row r="19" spans="1:5" ht="30" x14ac:dyDescent="0.3">
      <c r="A19" s="17" t="s">
        <v>12</v>
      </c>
      <c r="B19" s="17" t="s">
        <v>233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264</v>
      </c>
      <c r="B21" s="17" t="s">
        <v>22</v>
      </c>
      <c r="C21" s="38"/>
      <c r="D21" s="41"/>
      <c r="E21" s="148"/>
    </row>
    <row r="22" spans="1:5" x14ac:dyDescent="0.3">
      <c r="A22" s="17" t="s">
        <v>265</v>
      </c>
      <c r="B22" s="17" t="s">
        <v>15</v>
      </c>
      <c r="C22" s="38">
        <v>70</v>
      </c>
      <c r="D22" s="41">
        <f>C22</f>
        <v>70</v>
      </c>
      <c r="E22" s="148"/>
    </row>
    <row r="23" spans="1:5" x14ac:dyDescent="0.3">
      <c r="A23" s="17" t="s">
        <v>266</v>
      </c>
      <c r="B23" s="17" t="s">
        <v>16</v>
      </c>
      <c r="C23" s="38"/>
      <c r="D23" s="41"/>
      <c r="E23" s="148"/>
    </row>
    <row r="24" spans="1:5" x14ac:dyDescent="0.3">
      <c r="A24" s="17" t="s">
        <v>267</v>
      </c>
      <c r="B24" s="17" t="s">
        <v>17</v>
      </c>
      <c r="C24" s="117">
        <f>SUM(C25:C28)</f>
        <v>17.62</v>
      </c>
      <c r="D24" s="117">
        <f>SUM(D25:D28)</f>
        <v>17.62</v>
      </c>
      <c r="E24" s="148"/>
    </row>
    <row r="25" spans="1:5" ht="16.5" customHeight="1" x14ac:dyDescent="0.3">
      <c r="A25" s="18" t="s">
        <v>268</v>
      </c>
      <c r="B25" s="18" t="s">
        <v>18</v>
      </c>
      <c r="C25" s="38">
        <v>2.62</v>
      </c>
      <c r="D25" s="41">
        <f>C25</f>
        <v>2.62</v>
      </c>
      <c r="E25" s="148"/>
    </row>
    <row r="26" spans="1:5" ht="16.5" customHeight="1" x14ac:dyDescent="0.3">
      <c r="A26" s="18" t="s">
        <v>269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270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271</v>
      </c>
      <c r="B28" s="18" t="s">
        <v>23</v>
      </c>
      <c r="C28" s="38">
        <v>15</v>
      </c>
      <c r="D28" s="42">
        <f>C28</f>
        <v>15</v>
      </c>
      <c r="E28" s="148"/>
    </row>
    <row r="29" spans="1:5" x14ac:dyDescent="0.3">
      <c r="A29" s="17" t="s">
        <v>272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273</v>
      </c>
      <c r="B34" s="17" t="s">
        <v>56</v>
      </c>
      <c r="C34" s="34"/>
      <c r="D34" s="35"/>
      <c r="E34" s="148"/>
    </row>
    <row r="35" spans="1:5" x14ac:dyDescent="0.3">
      <c r="A35" s="17" t="s">
        <v>274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444">
        <v>6.9</v>
      </c>
      <c r="D36" s="447">
        <f>C36</f>
        <v>6.9</v>
      </c>
      <c r="E36" s="148"/>
    </row>
    <row r="37" spans="1:5" x14ac:dyDescent="0.3">
      <c r="A37" s="16" t="s">
        <v>39</v>
      </c>
      <c r="B37" s="16" t="s">
        <v>326</v>
      </c>
      <c r="C37" s="83">
        <f>SUM(C38:C43)</f>
        <v>0</v>
      </c>
      <c r="D37" s="83">
        <f>SUM(D38:D43)</f>
        <v>0</v>
      </c>
      <c r="E37" s="148"/>
    </row>
    <row r="38" spans="1:5" x14ac:dyDescent="0.3">
      <c r="A38" s="17" t="s">
        <v>323</v>
      </c>
      <c r="B38" s="17" t="s">
        <v>327</v>
      </c>
      <c r="C38" s="34"/>
      <c r="D38" s="34"/>
      <c r="E38" s="148"/>
    </row>
    <row r="39" spans="1:5" x14ac:dyDescent="0.3">
      <c r="A39" s="17" t="s">
        <v>324</v>
      </c>
      <c r="B39" s="17" t="s">
        <v>328</v>
      </c>
      <c r="C39" s="34"/>
      <c r="D39" s="34"/>
      <c r="E39" s="148"/>
    </row>
    <row r="40" spans="1:5" x14ac:dyDescent="0.3">
      <c r="A40" s="17" t="s">
        <v>325</v>
      </c>
      <c r="B40" s="17" t="s">
        <v>331</v>
      </c>
      <c r="C40" s="34"/>
      <c r="D40" s="35"/>
      <c r="E40" s="148"/>
    </row>
    <row r="41" spans="1:5" x14ac:dyDescent="0.3">
      <c r="A41" s="17" t="s">
        <v>330</v>
      </c>
      <c r="B41" s="17" t="s">
        <v>332</v>
      </c>
      <c r="C41" s="34"/>
      <c r="D41" s="35"/>
      <c r="E41" s="148"/>
    </row>
    <row r="42" spans="1:5" x14ac:dyDescent="0.3">
      <c r="A42" s="17" t="s">
        <v>333</v>
      </c>
      <c r="B42" s="17" t="s">
        <v>429</v>
      </c>
      <c r="C42" s="34"/>
      <c r="D42" s="35"/>
      <c r="E42" s="148"/>
    </row>
    <row r="43" spans="1:5" x14ac:dyDescent="0.3">
      <c r="A43" s="17" t="s">
        <v>430</v>
      </c>
      <c r="B43" s="17" t="s">
        <v>329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338</v>
      </c>
      <c r="B49" s="97" t="s">
        <v>341</v>
      </c>
      <c r="C49" s="34"/>
      <c r="D49" s="35"/>
      <c r="E49" s="148"/>
    </row>
    <row r="50" spans="1:5" x14ac:dyDescent="0.3">
      <c r="A50" s="97" t="s">
        <v>339</v>
      </c>
      <c r="B50" s="97" t="s">
        <v>340</v>
      </c>
      <c r="C50" s="34"/>
      <c r="D50" s="35"/>
      <c r="E50" s="148"/>
    </row>
    <row r="51" spans="1:5" x14ac:dyDescent="0.3">
      <c r="A51" s="97" t="s">
        <v>342</v>
      </c>
      <c r="B51" s="97" t="s">
        <v>343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30" x14ac:dyDescent="0.3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370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280</v>
      </c>
      <c r="B60" s="47" t="s">
        <v>52</v>
      </c>
      <c r="C60" s="38"/>
      <c r="D60" s="41"/>
      <c r="E60" s="148"/>
    </row>
    <row r="61" spans="1:5" ht="30" x14ac:dyDescent="0.3">
      <c r="A61" s="16" t="s">
        <v>281</v>
      </c>
      <c r="B61" s="47" t="s">
        <v>54</v>
      </c>
      <c r="C61" s="38"/>
      <c r="D61" s="41"/>
      <c r="E61" s="148"/>
    </row>
    <row r="62" spans="1:5" x14ac:dyDescent="0.3">
      <c r="A62" s="16" t="s">
        <v>282</v>
      </c>
      <c r="B62" s="47" t="s">
        <v>53</v>
      </c>
      <c r="C62" s="41"/>
      <c r="D62" s="41"/>
      <c r="E62" s="148"/>
    </row>
    <row r="63" spans="1:5" x14ac:dyDescent="0.3">
      <c r="A63" s="16" t="s">
        <v>283</v>
      </c>
      <c r="B63" s="47" t="s">
        <v>27</v>
      </c>
      <c r="C63" s="38"/>
      <c r="D63" s="41"/>
      <c r="E63" s="148"/>
    </row>
    <row r="64" spans="1:5" x14ac:dyDescent="0.3">
      <c r="A64" s="16" t="s">
        <v>309</v>
      </c>
      <c r="B64" s="200" t="s">
        <v>310</v>
      </c>
      <c r="C64" s="38"/>
      <c r="D64" s="201"/>
      <c r="E64" s="148"/>
    </row>
    <row r="65" spans="1:5" x14ac:dyDescent="0.3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 x14ac:dyDescent="0.3">
      <c r="A66" s="15">
        <v>2.1</v>
      </c>
      <c r="B66" s="49" t="s">
        <v>89</v>
      </c>
      <c r="C66" s="250"/>
      <c r="D66" s="43"/>
      <c r="E66" s="148"/>
    </row>
    <row r="67" spans="1:5" x14ac:dyDescent="0.3">
      <c r="A67" s="15">
        <v>2.2000000000000002</v>
      </c>
      <c r="B67" s="49" t="s">
        <v>93</v>
      </c>
      <c r="C67" s="252"/>
      <c r="D67" s="44"/>
      <c r="E67" s="148"/>
    </row>
    <row r="68" spans="1:5" x14ac:dyDescent="0.3">
      <c r="A68" s="15">
        <v>2.2999999999999998</v>
      </c>
      <c r="B68" s="49" t="s">
        <v>92</v>
      </c>
      <c r="C68" s="252"/>
      <c r="D68" s="44"/>
      <c r="E68" s="148"/>
    </row>
    <row r="69" spans="1:5" x14ac:dyDescent="0.3">
      <c r="A69" s="15">
        <v>2.4</v>
      </c>
      <c r="B69" s="49" t="s">
        <v>94</v>
      </c>
      <c r="C69" s="252"/>
      <c r="D69" s="44"/>
      <c r="E69" s="148"/>
    </row>
    <row r="70" spans="1:5" x14ac:dyDescent="0.3">
      <c r="A70" s="15">
        <v>2.5</v>
      </c>
      <c r="B70" s="49" t="s">
        <v>90</v>
      </c>
      <c r="C70" s="252"/>
      <c r="D70" s="44"/>
      <c r="E70" s="148"/>
    </row>
    <row r="71" spans="1:5" x14ac:dyDescent="0.3">
      <c r="A71" s="15">
        <v>2.6</v>
      </c>
      <c r="B71" s="49" t="s">
        <v>91</v>
      </c>
      <c r="C71" s="252"/>
      <c r="D71" s="44"/>
      <c r="E71" s="148"/>
    </row>
    <row r="72" spans="1:5" s="2" customFormat="1" x14ac:dyDescent="0.3">
      <c r="A72" s="13">
        <v>3</v>
      </c>
      <c r="B72" s="248" t="s">
        <v>389</v>
      </c>
      <c r="C72" s="251"/>
      <c r="D72" s="249"/>
      <c r="E72" s="105"/>
    </row>
    <row r="73" spans="1:5" s="2" customFormat="1" x14ac:dyDescent="0.3">
      <c r="A73" s="13">
        <v>4</v>
      </c>
      <c r="B73" s="13" t="s">
        <v>235</v>
      </c>
      <c r="C73" s="251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5"/>
    </row>
    <row r="75" spans="1:5" s="2" customFormat="1" x14ac:dyDescent="0.3">
      <c r="A75" s="15">
        <v>4.2</v>
      </c>
      <c r="B75" s="15" t="s">
        <v>237</v>
      </c>
      <c r="C75" s="8"/>
      <c r="D75" s="8"/>
      <c r="E75" s="105"/>
    </row>
    <row r="76" spans="1:5" s="2" customFormat="1" x14ac:dyDescent="0.3">
      <c r="A76" s="13">
        <v>5</v>
      </c>
      <c r="B76" s="246" t="s">
        <v>262</v>
      </c>
      <c r="C76" s="8"/>
      <c r="D76" s="85"/>
      <c r="E76" s="105"/>
    </row>
    <row r="77" spans="1:5" s="2" customFormat="1" x14ac:dyDescent="0.3">
      <c r="A77" s="347"/>
      <c r="B77" s="347"/>
      <c r="C77" s="12"/>
      <c r="D77" s="12"/>
      <c r="E77" s="105"/>
    </row>
    <row r="78" spans="1:5" s="2" customFormat="1" x14ac:dyDescent="0.3">
      <c r="A78" s="466" t="s">
        <v>431</v>
      </c>
      <c r="B78" s="466"/>
      <c r="C78" s="466"/>
      <c r="D78" s="466"/>
      <c r="E78" s="105"/>
    </row>
    <row r="79" spans="1:5" s="2" customFormat="1" x14ac:dyDescent="0.3">
      <c r="A79" s="347"/>
      <c r="B79" s="347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67" t="s">
        <v>433</v>
      </c>
      <c r="C85" s="467"/>
      <c r="D85" s="467"/>
      <c r="E85"/>
      <c r="F85"/>
      <c r="G85"/>
      <c r="H85"/>
      <c r="I85"/>
    </row>
    <row r="86" spans="1:9" customFormat="1" ht="12.75" x14ac:dyDescent="0.2">
      <c r="B86" s="66" t="s">
        <v>434</v>
      </c>
    </row>
    <row r="87" spans="1:9" s="2" customFormat="1" x14ac:dyDescent="0.3">
      <c r="A87" s="11"/>
      <c r="B87" s="467" t="s">
        <v>435</v>
      </c>
      <c r="C87" s="467"/>
      <c r="D87" s="467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307</v>
      </c>
      <c r="B1" s="77"/>
      <c r="C1" s="463" t="s">
        <v>97</v>
      </c>
      <c r="D1" s="463"/>
      <c r="E1" s="91"/>
    </row>
    <row r="2" spans="1:5" s="6" customFormat="1" x14ac:dyDescent="0.3">
      <c r="A2" s="74" t="s">
        <v>301</v>
      </c>
      <c r="B2" s="77"/>
      <c r="C2" s="461" t="str">
        <f>'ფორმა N1'!L2</f>
        <v>22/09/2020-12/10-2020</v>
      </c>
      <c r="D2" s="461"/>
      <c r="E2" s="91"/>
    </row>
    <row r="3" spans="1:5" s="6" customFormat="1" x14ac:dyDescent="0.3">
      <c r="A3" s="76" t="s">
        <v>128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16" t="str">
        <f>'ფორმა N1'!A5</f>
        <v>პ/პ  ახალი ქრისტიან -დემოკრატები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302</v>
      </c>
      <c r="B10" s="98"/>
      <c r="C10" s="4"/>
      <c r="D10" s="4"/>
      <c r="E10" s="93"/>
    </row>
    <row r="11" spans="1:5" s="10" customFormat="1" x14ac:dyDescent="0.2">
      <c r="A11" s="98" t="s">
        <v>303</v>
      </c>
      <c r="B11" s="98"/>
      <c r="C11" s="4"/>
      <c r="D11" s="4"/>
      <c r="E11" s="94"/>
    </row>
    <row r="12" spans="1:5" s="10" customFormat="1" x14ac:dyDescent="0.2">
      <c r="A12" s="87" t="s">
        <v>261</v>
      </c>
      <c r="B12" s="87"/>
      <c r="C12" s="4"/>
      <c r="D12" s="4"/>
      <c r="E12" s="94"/>
    </row>
    <row r="13" spans="1:5" s="10" customFormat="1" x14ac:dyDescent="0.2">
      <c r="A13" s="87" t="s">
        <v>261</v>
      </c>
      <c r="B13" s="87"/>
      <c r="C13" s="4"/>
      <c r="D13" s="4"/>
      <c r="E13" s="94"/>
    </row>
    <row r="14" spans="1:5" s="10" customFormat="1" x14ac:dyDescent="0.2">
      <c r="A14" s="87" t="s">
        <v>261</v>
      </c>
      <c r="B14" s="87"/>
      <c r="C14" s="4"/>
      <c r="D14" s="4"/>
      <c r="E14" s="94"/>
    </row>
    <row r="15" spans="1:5" s="10" customFormat="1" x14ac:dyDescent="0.2">
      <c r="A15" s="87" t="s">
        <v>261</v>
      </c>
      <c r="B15" s="87"/>
      <c r="C15" s="4"/>
      <c r="D15" s="4"/>
      <c r="E15" s="94"/>
    </row>
    <row r="16" spans="1:5" s="10" customFormat="1" x14ac:dyDescent="0.2">
      <c r="A16" s="87" t="s">
        <v>261</v>
      </c>
      <c r="B16" s="87"/>
      <c r="C16" s="4"/>
      <c r="D16" s="4"/>
      <c r="E16" s="94"/>
    </row>
    <row r="17" spans="1:5" s="10" customFormat="1" ht="17.25" customHeight="1" x14ac:dyDescent="0.2">
      <c r="A17" s="98" t="s">
        <v>304</v>
      </c>
      <c r="B17" s="87"/>
      <c r="C17" s="4"/>
      <c r="D17" s="4"/>
      <c r="E17" s="94"/>
    </row>
    <row r="18" spans="1:5" s="10" customFormat="1" ht="18" customHeight="1" x14ac:dyDescent="0.2">
      <c r="A18" s="98" t="s">
        <v>305</v>
      </c>
      <c r="B18" s="87"/>
      <c r="C18" s="4"/>
      <c r="D18" s="4"/>
      <c r="E18" s="94"/>
    </row>
    <row r="19" spans="1:5" s="10" customFormat="1" x14ac:dyDescent="0.2">
      <c r="A19" s="87" t="s">
        <v>261</v>
      </c>
      <c r="B19" s="87"/>
      <c r="C19" s="4"/>
      <c r="D19" s="4"/>
      <c r="E19" s="94"/>
    </row>
    <row r="20" spans="1:5" s="10" customFormat="1" x14ac:dyDescent="0.2">
      <c r="A20" s="87" t="s">
        <v>261</v>
      </c>
      <c r="B20" s="87"/>
      <c r="C20" s="4"/>
      <c r="D20" s="4"/>
      <c r="E20" s="94"/>
    </row>
    <row r="21" spans="1:5" s="10" customFormat="1" x14ac:dyDescent="0.2">
      <c r="A21" s="87" t="s">
        <v>261</v>
      </c>
      <c r="B21" s="87"/>
      <c r="C21" s="4"/>
      <c r="D21" s="4"/>
      <c r="E21" s="94"/>
    </row>
    <row r="22" spans="1:5" s="10" customFormat="1" x14ac:dyDescent="0.2">
      <c r="A22" s="87" t="s">
        <v>261</v>
      </c>
      <c r="B22" s="87"/>
      <c r="C22" s="4"/>
      <c r="D22" s="4"/>
      <c r="E22" s="94"/>
    </row>
    <row r="23" spans="1:5" s="10" customFormat="1" x14ac:dyDescent="0.2">
      <c r="A23" s="87" t="s">
        <v>261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9" t="s">
        <v>373</v>
      </c>
    </row>
    <row r="30" spans="1:5" x14ac:dyDescent="0.3">
      <c r="A30" s="199"/>
    </row>
    <row r="31" spans="1:5" x14ac:dyDescent="0.3">
      <c r="A31" s="199" t="s">
        <v>321</v>
      </c>
    </row>
    <row r="32" spans="1:5" s="23" customFormat="1" ht="12.75" x14ac:dyDescent="0.2"/>
    <row r="33" spans="1:9" x14ac:dyDescent="0.3">
      <c r="A33" s="69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view="pageBreakPreview" zoomScale="80" zoomScaleSheetLayoutView="80" workbookViewId="0">
      <selection activeCell="C15" sqref="C15"/>
    </sheetView>
  </sheetViews>
  <sheetFormatPr defaultRowHeight="12.75" x14ac:dyDescent="0.2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 x14ac:dyDescent="0.3">
      <c r="A1" s="74" t="s">
        <v>406</v>
      </c>
      <c r="B1" s="74"/>
      <c r="C1" s="77"/>
      <c r="D1" s="77"/>
      <c r="E1" s="77"/>
      <c r="F1" s="77"/>
      <c r="G1" s="257"/>
      <c r="H1" s="257"/>
      <c r="I1" s="463" t="s">
        <v>97</v>
      </c>
      <c r="J1" s="463"/>
    </row>
    <row r="2" spans="1:10" ht="15" x14ac:dyDescent="0.3">
      <c r="A2" s="76" t="s">
        <v>128</v>
      </c>
      <c r="B2" s="74"/>
      <c r="C2" s="77"/>
      <c r="D2" s="77"/>
      <c r="E2" s="77"/>
      <c r="F2" s="77"/>
      <c r="G2" s="257"/>
      <c r="H2" s="257"/>
      <c r="I2" s="461" t="str">
        <f>'ფორმა N1'!L2</f>
        <v>22/09/2020-12/10-2020</v>
      </c>
      <c r="J2" s="461"/>
    </row>
    <row r="3" spans="1:10" ht="15" x14ac:dyDescent="0.3">
      <c r="A3" s="76"/>
      <c r="B3" s="76"/>
      <c r="C3" s="74"/>
      <c r="D3" s="74"/>
      <c r="E3" s="74"/>
      <c r="F3" s="74"/>
      <c r="G3" s="257"/>
      <c r="H3" s="257"/>
      <c r="I3" s="257"/>
    </row>
    <row r="4" spans="1:10" ht="15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16" t="str">
        <f>'ფორმა N1'!A5</f>
        <v>პ/პ  ახალი ქრისტიან -დემოკრატები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56"/>
      <c r="B7" s="256"/>
      <c r="C7" s="256"/>
      <c r="D7" s="256"/>
      <c r="E7" s="256"/>
      <c r="F7" s="256"/>
      <c r="G7" s="78"/>
      <c r="H7" s="78"/>
      <c r="I7" s="78"/>
    </row>
    <row r="8" spans="1:10" ht="45" x14ac:dyDescent="0.2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2" t="s">
        <v>319</v>
      </c>
    </row>
    <row r="9" spans="1:10" ht="15" x14ac:dyDescent="0.2">
      <c r="A9" s="98">
        <v>1</v>
      </c>
      <c r="B9" s="98" t="s">
        <v>500</v>
      </c>
      <c r="C9" s="98" t="s">
        <v>501</v>
      </c>
      <c r="D9" s="511" t="s">
        <v>579</v>
      </c>
      <c r="E9" s="98" t="s">
        <v>582</v>
      </c>
      <c r="F9" s="98" t="s">
        <v>319</v>
      </c>
      <c r="G9" s="442">
        <v>62.5</v>
      </c>
      <c r="H9" s="442">
        <v>62.5</v>
      </c>
      <c r="I9" s="442">
        <v>12.5</v>
      </c>
      <c r="J9" s="212" t="s">
        <v>0</v>
      </c>
    </row>
    <row r="10" spans="1:10" ht="15" x14ac:dyDescent="0.2">
      <c r="A10" s="98">
        <v>2</v>
      </c>
      <c r="B10" s="98" t="s">
        <v>502</v>
      </c>
      <c r="C10" s="98" t="s">
        <v>503</v>
      </c>
      <c r="D10" s="511" t="s">
        <v>516</v>
      </c>
      <c r="E10" s="512" t="s">
        <v>583</v>
      </c>
      <c r="F10" s="98" t="s">
        <v>319</v>
      </c>
      <c r="G10" s="4">
        <v>1250</v>
      </c>
      <c r="H10" s="4">
        <v>1250</v>
      </c>
      <c r="I10" s="4">
        <v>250</v>
      </c>
    </row>
    <row r="11" spans="1:10" ht="15" x14ac:dyDescent="0.2">
      <c r="A11" s="98">
        <v>3</v>
      </c>
      <c r="B11" s="98" t="s">
        <v>504</v>
      </c>
      <c r="C11" s="98" t="s">
        <v>505</v>
      </c>
      <c r="D11" s="511" t="s">
        <v>580</v>
      </c>
      <c r="E11" s="98" t="s">
        <v>584</v>
      </c>
      <c r="F11" s="98" t="s">
        <v>319</v>
      </c>
      <c r="G11" s="442">
        <v>1275.51</v>
      </c>
      <c r="H11" s="442">
        <v>1275.51</v>
      </c>
      <c r="I11" s="442">
        <v>250</v>
      </c>
    </row>
    <row r="12" spans="1:10" ht="15" x14ac:dyDescent="0.2">
      <c r="A12" s="98">
        <v>4</v>
      </c>
      <c r="B12" s="98" t="s">
        <v>506</v>
      </c>
      <c r="C12" s="98" t="s">
        <v>507</v>
      </c>
      <c r="D12" s="511">
        <v>36001002966</v>
      </c>
      <c r="E12" s="98" t="s">
        <v>581</v>
      </c>
      <c r="F12" s="98" t="s">
        <v>319</v>
      </c>
      <c r="G12" s="4">
        <v>1000</v>
      </c>
      <c r="H12" s="4">
        <v>1000</v>
      </c>
      <c r="I12" s="4">
        <v>200</v>
      </c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 t="s">
        <v>508</v>
      </c>
      <c r="C18" s="87"/>
      <c r="D18" s="87"/>
      <c r="E18" s="87"/>
      <c r="F18" s="98"/>
      <c r="G18" s="442">
        <v>25.51</v>
      </c>
      <c r="H18" s="442">
        <v>25.51</v>
      </c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394</v>
      </c>
      <c r="G25" s="443">
        <f>SUM(G9:G24)</f>
        <v>3613.5200000000004</v>
      </c>
      <c r="H25" s="443">
        <f>SUM(H9:H24)</f>
        <v>3613.5200000000004</v>
      </c>
      <c r="I25" s="443">
        <f>SUM(I9:I24)</f>
        <v>712.5</v>
      </c>
    </row>
    <row r="26" spans="1:9" ht="15" x14ac:dyDescent="0.3">
      <c r="A26" s="210"/>
      <c r="B26" s="210"/>
      <c r="C26" s="210"/>
      <c r="D26" s="210"/>
      <c r="E26" s="210"/>
      <c r="F26" s="210"/>
      <c r="G26" s="210"/>
      <c r="H26" s="182"/>
      <c r="I26" s="182"/>
    </row>
    <row r="27" spans="1:9" ht="15" x14ac:dyDescent="0.3">
      <c r="A27" s="211" t="s">
        <v>407</v>
      </c>
      <c r="B27" s="211"/>
      <c r="C27" s="210"/>
      <c r="D27" s="210"/>
      <c r="E27" s="210"/>
      <c r="F27" s="210"/>
      <c r="G27" s="210"/>
      <c r="H27" s="182"/>
      <c r="I27" s="182"/>
    </row>
    <row r="28" spans="1:9" ht="15" x14ac:dyDescent="0.3">
      <c r="A28" s="211"/>
      <c r="B28" s="211"/>
      <c r="C28" s="210"/>
      <c r="D28" s="210"/>
      <c r="E28" s="210"/>
      <c r="F28" s="210"/>
      <c r="G28" s="210"/>
      <c r="H28" s="182"/>
      <c r="I28" s="182"/>
    </row>
    <row r="29" spans="1:9" ht="15" x14ac:dyDescent="0.3">
      <c r="A29" s="211"/>
      <c r="B29" s="211"/>
      <c r="C29" s="182"/>
      <c r="D29" s="182"/>
      <c r="E29" s="182"/>
      <c r="F29" s="182"/>
      <c r="G29" s="182"/>
      <c r="H29" s="182"/>
      <c r="I29" s="182"/>
    </row>
    <row r="30" spans="1:9" ht="15" x14ac:dyDescent="0.3">
      <c r="A30" s="211"/>
      <c r="B30" s="211"/>
      <c r="C30" s="182"/>
      <c r="D30" s="182"/>
      <c r="E30" s="182"/>
      <c r="F30" s="182"/>
      <c r="G30" s="182"/>
      <c r="H30" s="182"/>
      <c r="I30" s="182"/>
    </row>
    <row r="31" spans="1:9" x14ac:dyDescent="0.2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 x14ac:dyDescent="0.3">
      <c r="A32" s="188" t="s">
        <v>96</v>
      </c>
      <c r="B32" s="188"/>
      <c r="C32" s="182"/>
      <c r="D32" s="182"/>
      <c r="E32" s="182"/>
      <c r="F32" s="182"/>
      <c r="G32" s="182"/>
      <c r="H32" s="182"/>
      <c r="I32" s="182"/>
    </row>
    <row r="33" spans="1:9" ht="15" x14ac:dyDescent="0.3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 x14ac:dyDescent="0.3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 x14ac:dyDescent="0.3">
      <c r="A35" s="188"/>
      <c r="B35" s="188"/>
      <c r="C35" s="188" t="s">
        <v>356</v>
      </c>
      <c r="D35" s="188"/>
      <c r="E35" s="188"/>
      <c r="F35" s="188"/>
      <c r="G35" s="188"/>
      <c r="H35" s="182"/>
      <c r="I35" s="182"/>
    </row>
    <row r="36" spans="1:9" ht="15" x14ac:dyDescent="0.3">
      <c r="A36" s="182"/>
      <c r="B36" s="182"/>
      <c r="C36" s="182" t="s">
        <v>355</v>
      </c>
      <c r="D36" s="182"/>
      <c r="E36" s="182"/>
      <c r="F36" s="182"/>
      <c r="G36" s="182"/>
      <c r="H36" s="182"/>
      <c r="I36" s="182"/>
    </row>
    <row r="37" spans="1:9" x14ac:dyDescent="0.2">
      <c r="A37" s="190"/>
      <c r="B37" s="190"/>
      <c r="C37" s="190" t="s">
        <v>127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view="pageBreakPreview" topLeftCell="A16" zoomScale="80" zoomScaleSheetLayoutView="80" workbookViewId="0">
      <selection activeCell="O30" sqref="O30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408</v>
      </c>
      <c r="B1" s="77"/>
      <c r="C1" s="77"/>
      <c r="D1" s="77"/>
      <c r="E1" s="77"/>
      <c r="F1" s="77"/>
      <c r="G1" s="463" t="s">
        <v>97</v>
      </c>
      <c r="H1" s="463"/>
      <c r="I1" s="352"/>
    </row>
    <row r="2" spans="1:9" ht="15" x14ac:dyDescent="0.3">
      <c r="A2" s="76" t="s">
        <v>128</v>
      </c>
      <c r="B2" s="77"/>
      <c r="C2" s="77"/>
      <c r="D2" s="77"/>
      <c r="E2" s="77"/>
      <c r="F2" s="77"/>
      <c r="G2" s="461" t="str">
        <f>'ფორმა N1'!L2</f>
        <v>22/09/2020-12/10-2020</v>
      </c>
      <c r="H2" s="461"/>
      <c r="I2" s="76"/>
    </row>
    <row r="3" spans="1:9" ht="15" x14ac:dyDescent="0.3">
      <c r="A3" s="76"/>
      <c r="B3" s="76"/>
      <c r="C3" s="76"/>
      <c r="D3" s="76"/>
      <c r="E3" s="76"/>
      <c r="F3" s="76"/>
      <c r="G3" s="257"/>
      <c r="H3" s="257"/>
      <c r="I3" s="352"/>
    </row>
    <row r="4" spans="1:9" ht="15" x14ac:dyDescent="0.3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16" t="str">
        <f>'ფორმა N1'!A5</f>
        <v>პ/პ  ახალი ქრისტიან -დემოკრატები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56"/>
      <c r="B7" s="256"/>
      <c r="C7" s="256"/>
      <c r="D7" s="256"/>
      <c r="E7" s="256"/>
      <c r="F7" s="256"/>
      <c r="G7" s="78"/>
      <c r="H7" s="78"/>
      <c r="I7" s="352"/>
    </row>
    <row r="8" spans="1:9" ht="45" x14ac:dyDescent="0.2">
      <c r="A8" s="348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 x14ac:dyDescent="0.2">
      <c r="A9" s="349"/>
      <c r="B9" s="502" t="s">
        <v>510</v>
      </c>
      <c r="C9" s="502" t="s">
        <v>511</v>
      </c>
      <c r="D9" s="503" t="s">
        <v>512</v>
      </c>
      <c r="E9" s="504" t="s">
        <v>513</v>
      </c>
      <c r="F9" s="504" t="s">
        <v>514</v>
      </c>
      <c r="G9" s="505" t="s">
        <v>515</v>
      </c>
      <c r="H9" s="4">
        <v>70</v>
      </c>
      <c r="I9" s="4">
        <v>70</v>
      </c>
    </row>
    <row r="10" spans="1:9" ht="15" x14ac:dyDescent="0.3">
      <c r="A10" s="349"/>
      <c r="B10" s="506" t="s">
        <v>502</v>
      </c>
      <c r="C10" s="506" t="s">
        <v>503</v>
      </c>
      <c r="D10" s="507" t="s">
        <v>516</v>
      </c>
      <c r="E10" s="504" t="s">
        <v>513</v>
      </c>
      <c r="F10" s="504" t="s">
        <v>517</v>
      </c>
      <c r="G10" s="508" t="s">
        <v>518</v>
      </c>
      <c r="H10" s="4">
        <v>60</v>
      </c>
      <c r="I10" s="4">
        <v>60</v>
      </c>
    </row>
    <row r="11" spans="1:9" ht="15" x14ac:dyDescent="0.3">
      <c r="A11" s="349"/>
      <c r="B11" s="506" t="s">
        <v>519</v>
      </c>
      <c r="C11" s="506" t="s">
        <v>520</v>
      </c>
      <c r="D11" s="507" t="s">
        <v>521</v>
      </c>
      <c r="E11" s="504" t="s">
        <v>513</v>
      </c>
      <c r="F11" s="504" t="s">
        <v>517</v>
      </c>
      <c r="G11" s="508" t="s">
        <v>518</v>
      </c>
      <c r="H11" s="4">
        <v>60</v>
      </c>
      <c r="I11" s="4">
        <v>60</v>
      </c>
    </row>
    <row r="12" spans="1:9" ht="15" x14ac:dyDescent="0.3">
      <c r="A12" s="349"/>
      <c r="B12" s="506" t="s">
        <v>522</v>
      </c>
      <c r="C12" s="506" t="s">
        <v>523</v>
      </c>
      <c r="D12" s="507" t="s">
        <v>524</v>
      </c>
      <c r="E12" s="504" t="s">
        <v>513</v>
      </c>
      <c r="F12" s="504" t="s">
        <v>517</v>
      </c>
      <c r="G12" s="508" t="s">
        <v>518</v>
      </c>
      <c r="H12" s="4">
        <v>60</v>
      </c>
      <c r="I12" s="4">
        <v>60</v>
      </c>
    </row>
    <row r="13" spans="1:9" ht="15" x14ac:dyDescent="0.3">
      <c r="A13" s="349"/>
      <c r="B13" s="506" t="s">
        <v>525</v>
      </c>
      <c r="C13" s="506" t="s">
        <v>526</v>
      </c>
      <c r="D13" s="507" t="s">
        <v>527</v>
      </c>
      <c r="E13" s="504" t="s">
        <v>513</v>
      </c>
      <c r="F13" s="504" t="s">
        <v>517</v>
      </c>
      <c r="G13" s="508" t="s">
        <v>518</v>
      </c>
      <c r="H13" s="4">
        <v>60</v>
      </c>
      <c r="I13" s="4">
        <v>60</v>
      </c>
    </row>
    <row r="14" spans="1:9" ht="15" x14ac:dyDescent="0.3">
      <c r="A14" s="349"/>
      <c r="B14" s="509" t="s">
        <v>528</v>
      </c>
      <c r="C14" s="509" t="s">
        <v>529</v>
      </c>
      <c r="D14" s="503" t="s">
        <v>530</v>
      </c>
      <c r="E14" s="504" t="s">
        <v>513</v>
      </c>
      <c r="F14" s="504" t="s">
        <v>531</v>
      </c>
      <c r="G14" s="508" t="s">
        <v>532</v>
      </c>
      <c r="H14" s="4">
        <v>100</v>
      </c>
      <c r="I14" s="4">
        <v>100</v>
      </c>
    </row>
    <row r="15" spans="1:9" ht="15" x14ac:dyDescent="0.3">
      <c r="A15" s="349"/>
      <c r="B15" s="509" t="s">
        <v>533</v>
      </c>
      <c r="C15" s="509" t="s">
        <v>534</v>
      </c>
      <c r="D15" s="503" t="s">
        <v>535</v>
      </c>
      <c r="E15" s="504" t="s">
        <v>513</v>
      </c>
      <c r="F15" s="504" t="s">
        <v>531</v>
      </c>
      <c r="G15" s="508" t="s">
        <v>532</v>
      </c>
      <c r="H15" s="4">
        <v>100</v>
      </c>
      <c r="I15" s="4">
        <v>100</v>
      </c>
    </row>
    <row r="16" spans="1:9" ht="15" x14ac:dyDescent="0.3">
      <c r="A16" s="349"/>
      <c r="B16" s="509" t="s">
        <v>536</v>
      </c>
      <c r="C16" s="509" t="s">
        <v>537</v>
      </c>
      <c r="D16" s="510" t="s">
        <v>538</v>
      </c>
      <c r="E16" s="504" t="s">
        <v>513</v>
      </c>
      <c r="F16" s="504" t="s">
        <v>531</v>
      </c>
      <c r="G16" s="508" t="s">
        <v>532</v>
      </c>
      <c r="H16" s="4">
        <v>100</v>
      </c>
      <c r="I16" s="4">
        <v>100</v>
      </c>
    </row>
    <row r="17" spans="1:9" ht="15" x14ac:dyDescent="0.3">
      <c r="A17" s="349"/>
      <c r="B17" s="509" t="s">
        <v>539</v>
      </c>
      <c r="C17" s="509" t="s">
        <v>540</v>
      </c>
      <c r="D17" s="510" t="s">
        <v>541</v>
      </c>
      <c r="E17" s="504" t="s">
        <v>513</v>
      </c>
      <c r="F17" s="504" t="s">
        <v>542</v>
      </c>
      <c r="G17" s="508" t="s">
        <v>532</v>
      </c>
      <c r="H17" s="4">
        <v>100</v>
      </c>
      <c r="I17" s="4">
        <v>100</v>
      </c>
    </row>
    <row r="18" spans="1:9" ht="15" x14ac:dyDescent="0.3">
      <c r="A18" s="349"/>
      <c r="B18" s="509" t="s">
        <v>543</v>
      </c>
      <c r="C18" s="509" t="s">
        <v>529</v>
      </c>
      <c r="D18" s="510" t="s">
        <v>544</v>
      </c>
      <c r="E18" s="504" t="s">
        <v>513</v>
      </c>
      <c r="F18" s="504" t="s">
        <v>542</v>
      </c>
      <c r="G18" s="508" t="s">
        <v>532</v>
      </c>
      <c r="H18" s="4">
        <v>100</v>
      </c>
      <c r="I18" s="4">
        <v>100</v>
      </c>
    </row>
    <row r="19" spans="1:9" ht="15" x14ac:dyDescent="0.3">
      <c r="A19" s="349"/>
      <c r="B19" s="509" t="s">
        <v>545</v>
      </c>
      <c r="C19" s="509" t="s">
        <v>546</v>
      </c>
      <c r="D19" s="510" t="s">
        <v>547</v>
      </c>
      <c r="E19" s="504" t="s">
        <v>513</v>
      </c>
      <c r="F19" s="504" t="s">
        <v>542</v>
      </c>
      <c r="G19" s="508" t="s">
        <v>532</v>
      </c>
      <c r="H19" s="4">
        <v>100</v>
      </c>
      <c r="I19" s="4">
        <v>100</v>
      </c>
    </row>
    <row r="20" spans="1:9" ht="15" x14ac:dyDescent="0.3">
      <c r="A20" s="349"/>
      <c r="B20" s="502" t="s">
        <v>502</v>
      </c>
      <c r="C20" s="502" t="s">
        <v>503</v>
      </c>
      <c r="D20" s="503" t="s">
        <v>516</v>
      </c>
      <c r="E20" s="504" t="s">
        <v>513</v>
      </c>
      <c r="F20" s="504" t="s">
        <v>548</v>
      </c>
      <c r="G20" s="508" t="s">
        <v>549</v>
      </c>
      <c r="H20" s="4">
        <v>250</v>
      </c>
      <c r="I20" s="4">
        <v>250</v>
      </c>
    </row>
    <row r="21" spans="1:9" ht="15" x14ac:dyDescent="0.3">
      <c r="A21" s="349"/>
      <c r="B21" s="506" t="s">
        <v>550</v>
      </c>
      <c r="C21" s="506" t="s">
        <v>551</v>
      </c>
      <c r="D21" s="507" t="s">
        <v>552</v>
      </c>
      <c r="E21" s="504" t="s">
        <v>513</v>
      </c>
      <c r="F21" s="504" t="s">
        <v>548</v>
      </c>
      <c r="G21" s="508" t="s">
        <v>549</v>
      </c>
      <c r="H21" s="4">
        <v>250</v>
      </c>
      <c r="I21" s="4">
        <v>250</v>
      </c>
    </row>
    <row r="22" spans="1:9" ht="15" x14ac:dyDescent="0.3">
      <c r="A22" s="349"/>
      <c r="B22" s="506" t="s">
        <v>553</v>
      </c>
      <c r="C22" s="506" t="s">
        <v>551</v>
      </c>
      <c r="D22" s="507" t="s">
        <v>554</v>
      </c>
      <c r="E22" s="504" t="s">
        <v>513</v>
      </c>
      <c r="F22" s="504" t="s">
        <v>548</v>
      </c>
      <c r="G22" s="508" t="s">
        <v>549</v>
      </c>
      <c r="H22" s="4">
        <v>250</v>
      </c>
      <c r="I22" s="4">
        <v>250</v>
      </c>
    </row>
    <row r="23" spans="1:9" ht="15" x14ac:dyDescent="0.3">
      <c r="A23" s="349"/>
      <c r="B23" s="506" t="s">
        <v>533</v>
      </c>
      <c r="C23" s="506" t="s">
        <v>551</v>
      </c>
      <c r="D23" s="507" t="s">
        <v>555</v>
      </c>
      <c r="E23" s="504" t="s">
        <v>513</v>
      </c>
      <c r="F23" s="504" t="s">
        <v>548</v>
      </c>
      <c r="G23" s="508" t="s">
        <v>549</v>
      </c>
      <c r="H23" s="4">
        <v>250</v>
      </c>
      <c r="I23" s="4">
        <v>250</v>
      </c>
    </row>
    <row r="24" spans="1:9" ht="15" x14ac:dyDescent="0.3">
      <c r="A24" s="349"/>
      <c r="B24" s="506" t="s">
        <v>556</v>
      </c>
      <c r="C24" s="506" t="s">
        <v>557</v>
      </c>
      <c r="D24" s="507" t="s">
        <v>558</v>
      </c>
      <c r="E24" s="504" t="s">
        <v>513</v>
      </c>
      <c r="F24" s="504" t="s">
        <v>548</v>
      </c>
      <c r="G24" s="508" t="s">
        <v>549</v>
      </c>
      <c r="H24" s="4">
        <v>250</v>
      </c>
      <c r="I24" s="4">
        <v>250</v>
      </c>
    </row>
    <row r="25" spans="1:9" ht="15" x14ac:dyDescent="0.3">
      <c r="A25" s="349"/>
      <c r="B25" s="506" t="s">
        <v>559</v>
      </c>
      <c r="C25" s="506" t="s">
        <v>560</v>
      </c>
      <c r="D25" s="507" t="s">
        <v>561</v>
      </c>
      <c r="E25" s="504" t="s">
        <v>513</v>
      </c>
      <c r="F25" s="504" t="s">
        <v>548</v>
      </c>
      <c r="G25" s="508" t="s">
        <v>549</v>
      </c>
      <c r="H25" s="4">
        <v>250</v>
      </c>
      <c r="I25" s="4">
        <v>250</v>
      </c>
    </row>
    <row r="26" spans="1:9" ht="15" x14ac:dyDescent="0.3">
      <c r="A26" s="349"/>
      <c r="B26" s="502" t="s">
        <v>562</v>
      </c>
      <c r="C26" s="502" t="s">
        <v>503</v>
      </c>
      <c r="D26" s="503" t="s">
        <v>563</v>
      </c>
      <c r="E26" s="504" t="s">
        <v>513</v>
      </c>
      <c r="F26" s="504" t="s">
        <v>564</v>
      </c>
      <c r="G26" s="508" t="s">
        <v>565</v>
      </c>
      <c r="H26" s="4">
        <v>125</v>
      </c>
      <c r="I26" s="4">
        <v>125</v>
      </c>
    </row>
    <row r="27" spans="1:9" ht="15" x14ac:dyDescent="0.3">
      <c r="A27" s="349"/>
      <c r="B27" s="506" t="s">
        <v>566</v>
      </c>
      <c r="C27" s="506" t="s">
        <v>567</v>
      </c>
      <c r="D27" s="507" t="s">
        <v>568</v>
      </c>
      <c r="E27" s="504" t="s">
        <v>513</v>
      </c>
      <c r="F27" s="504" t="s">
        <v>564</v>
      </c>
      <c r="G27" s="508" t="s">
        <v>565</v>
      </c>
      <c r="H27" s="4">
        <v>125</v>
      </c>
      <c r="I27" s="4">
        <v>125</v>
      </c>
    </row>
    <row r="28" spans="1:9" ht="15" x14ac:dyDescent="0.3">
      <c r="A28" s="349"/>
      <c r="B28" s="506" t="s">
        <v>519</v>
      </c>
      <c r="C28" s="506" t="s">
        <v>569</v>
      </c>
      <c r="D28" s="507" t="s">
        <v>570</v>
      </c>
      <c r="E28" s="504" t="s">
        <v>513</v>
      </c>
      <c r="F28" s="504" t="s">
        <v>564</v>
      </c>
      <c r="G28" s="508" t="s">
        <v>565</v>
      </c>
      <c r="H28" s="4">
        <v>125</v>
      </c>
      <c r="I28" s="4">
        <v>125</v>
      </c>
    </row>
    <row r="29" spans="1:9" ht="15" x14ac:dyDescent="0.3">
      <c r="A29" s="349"/>
      <c r="B29" s="506" t="s">
        <v>519</v>
      </c>
      <c r="C29" s="506" t="s">
        <v>520</v>
      </c>
      <c r="D29" s="507" t="s">
        <v>521</v>
      </c>
      <c r="E29" s="504" t="s">
        <v>513</v>
      </c>
      <c r="F29" s="504" t="s">
        <v>564</v>
      </c>
      <c r="G29" s="508" t="s">
        <v>565</v>
      </c>
      <c r="H29" s="4">
        <v>125</v>
      </c>
      <c r="I29" s="4">
        <v>125</v>
      </c>
    </row>
    <row r="30" spans="1:9" ht="15" x14ac:dyDescent="0.3">
      <c r="A30" s="349"/>
      <c r="B30" s="506" t="s">
        <v>522</v>
      </c>
      <c r="C30" s="506" t="s">
        <v>523</v>
      </c>
      <c r="D30" s="507" t="s">
        <v>524</v>
      </c>
      <c r="E30" s="504" t="s">
        <v>513</v>
      </c>
      <c r="F30" s="504" t="s">
        <v>564</v>
      </c>
      <c r="G30" s="508" t="s">
        <v>565</v>
      </c>
      <c r="H30" s="4">
        <v>125</v>
      </c>
      <c r="I30" s="4">
        <v>125</v>
      </c>
    </row>
    <row r="31" spans="1:9" ht="15" x14ac:dyDescent="0.3">
      <c r="A31" s="349"/>
      <c r="B31" s="506" t="s">
        <v>571</v>
      </c>
      <c r="C31" s="506" t="s">
        <v>572</v>
      </c>
      <c r="D31" s="507" t="s">
        <v>573</v>
      </c>
      <c r="E31" s="504" t="s">
        <v>513</v>
      </c>
      <c r="F31" s="504" t="s">
        <v>564</v>
      </c>
      <c r="G31" s="508" t="s">
        <v>565</v>
      </c>
      <c r="H31" s="4">
        <v>125</v>
      </c>
      <c r="I31" s="4">
        <v>125</v>
      </c>
    </row>
    <row r="32" spans="1:9" ht="15" x14ac:dyDescent="0.3">
      <c r="A32" s="349"/>
      <c r="B32" s="506" t="s">
        <v>525</v>
      </c>
      <c r="C32" s="506" t="s">
        <v>526</v>
      </c>
      <c r="D32" s="507" t="s">
        <v>527</v>
      </c>
      <c r="E32" s="504" t="s">
        <v>513</v>
      </c>
      <c r="F32" s="504" t="s">
        <v>564</v>
      </c>
      <c r="G32" s="508" t="s">
        <v>565</v>
      </c>
      <c r="H32" s="4">
        <v>125</v>
      </c>
      <c r="I32" s="4">
        <v>125</v>
      </c>
    </row>
    <row r="33" spans="1:9" ht="15" x14ac:dyDescent="0.3">
      <c r="A33" s="349"/>
      <c r="B33" s="506" t="s">
        <v>574</v>
      </c>
      <c r="C33" s="506" t="s">
        <v>575</v>
      </c>
      <c r="D33" s="507" t="s">
        <v>576</v>
      </c>
      <c r="E33" s="504" t="s">
        <v>513</v>
      </c>
      <c r="F33" s="504" t="s">
        <v>564</v>
      </c>
      <c r="G33" s="508" t="s">
        <v>565</v>
      </c>
      <c r="H33" s="4">
        <v>125</v>
      </c>
      <c r="I33" s="4">
        <v>125</v>
      </c>
    </row>
    <row r="34" spans="1:9" ht="15" x14ac:dyDescent="0.3">
      <c r="A34" s="349"/>
      <c r="B34" s="502" t="s">
        <v>577</v>
      </c>
      <c r="C34" s="502" t="s">
        <v>529</v>
      </c>
      <c r="D34" s="503" t="s">
        <v>530</v>
      </c>
      <c r="E34" s="504" t="s">
        <v>513</v>
      </c>
      <c r="F34" s="504" t="s">
        <v>548</v>
      </c>
      <c r="G34" s="508" t="s">
        <v>578</v>
      </c>
      <c r="H34" s="4">
        <v>60</v>
      </c>
      <c r="I34" s="4">
        <v>60</v>
      </c>
    </row>
    <row r="35" spans="1:9" ht="15" x14ac:dyDescent="0.2">
      <c r="A35" s="349"/>
      <c r="B35" s="350"/>
      <c r="C35" s="87"/>
      <c r="D35" s="87"/>
      <c r="E35" s="87"/>
      <c r="F35" s="87"/>
      <c r="G35" s="87"/>
      <c r="H35" s="4"/>
      <c r="I35" s="4"/>
    </row>
    <row r="36" spans="1:9" ht="15" x14ac:dyDescent="0.2">
      <c r="A36" s="349"/>
      <c r="B36" s="350"/>
      <c r="C36" s="87"/>
      <c r="D36" s="87"/>
      <c r="E36" s="87"/>
      <c r="F36" s="87"/>
      <c r="G36" s="87"/>
      <c r="H36" s="4"/>
      <c r="I36" s="4"/>
    </row>
    <row r="37" spans="1:9" ht="15" x14ac:dyDescent="0.2">
      <c r="A37" s="349"/>
      <c r="B37" s="350"/>
      <c r="C37" s="87"/>
      <c r="D37" s="87"/>
      <c r="E37" s="87"/>
      <c r="F37" s="87"/>
      <c r="G37" s="87"/>
      <c r="H37" s="4"/>
      <c r="I37" s="4"/>
    </row>
    <row r="38" spans="1:9" ht="15" x14ac:dyDescent="0.3">
      <c r="A38" s="349"/>
      <c r="B38" s="351"/>
      <c r="C38" s="99"/>
      <c r="D38" s="99"/>
      <c r="E38" s="99"/>
      <c r="F38" s="99"/>
      <c r="G38" s="99" t="s">
        <v>311</v>
      </c>
      <c r="H38" s="86">
        <f>SUM(H9:H37)</f>
        <v>3470</v>
      </c>
      <c r="I38" s="86">
        <f>SUM(I9:I37)</f>
        <v>3470</v>
      </c>
    </row>
    <row r="39" spans="1:9" ht="15" x14ac:dyDescent="0.3">
      <c r="A39" s="45"/>
      <c r="B39" s="45"/>
      <c r="C39" s="45"/>
      <c r="D39" s="45"/>
      <c r="E39" s="45"/>
      <c r="F39" s="45"/>
      <c r="G39" s="2"/>
      <c r="H39" s="2"/>
      <c r="I39">
        <v>3470</v>
      </c>
    </row>
    <row r="40" spans="1:9" ht="15" x14ac:dyDescent="0.3">
      <c r="A40" s="199" t="s">
        <v>409</v>
      </c>
      <c r="B40" s="45"/>
      <c r="C40" s="45"/>
      <c r="D40" s="45"/>
      <c r="E40" s="45"/>
      <c r="F40" s="45"/>
      <c r="G40" s="2"/>
      <c r="H40" s="2"/>
    </row>
    <row r="41" spans="1:9" ht="15" x14ac:dyDescent="0.3">
      <c r="A41" s="199"/>
      <c r="B41" s="45"/>
      <c r="C41" s="45"/>
      <c r="D41" s="45"/>
      <c r="E41" s="45"/>
      <c r="F41" s="45"/>
      <c r="G41" s="2"/>
      <c r="H41" s="2"/>
    </row>
    <row r="42" spans="1:9" ht="15" x14ac:dyDescent="0.3">
      <c r="A42" s="199"/>
      <c r="B42" s="2"/>
      <c r="C42" s="2"/>
      <c r="D42" s="2"/>
      <c r="E42" s="2"/>
      <c r="F42" s="2"/>
      <c r="G42" s="2"/>
      <c r="H42" s="2"/>
    </row>
    <row r="43" spans="1:9" ht="15" x14ac:dyDescent="0.3">
      <c r="A43" s="199"/>
      <c r="B43" s="2"/>
      <c r="C43" s="2"/>
      <c r="D43" s="2"/>
      <c r="E43" s="2"/>
      <c r="F43" s="2"/>
      <c r="G43" s="2"/>
      <c r="H43" s="2"/>
    </row>
    <row r="44" spans="1:9" x14ac:dyDescent="0.2">
      <c r="A44" s="23"/>
      <c r="B44" s="23"/>
      <c r="C44" s="23"/>
      <c r="D44" s="23"/>
      <c r="E44" s="23"/>
      <c r="F44" s="23"/>
      <c r="G44" s="23"/>
      <c r="H44" s="23"/>
    </row>
    <row r="45" spans="1:9" ht="15" x14ac:dyDescent="0.3">
      <c r="A45" s="69" t="s">
        <v>96</v>
      </c>
      <c r="B45" s="2"/>
      <c r="C45" s="2"/>
      <c r="D45" s="2"/>
      <c r="E45" s="2"/>
      <c r="F45" s="2"/>
      <c r="G45" s="2"/>
      <c r="H45" s="2"/>
    </row>
    <row r="46" spans="1:9" ht="15" x14ac:dyDescent="0.3">
      <c r="A46" s="2"/>
      <c r="B46" s="2"/>
      <c r="C46" s="2"/>
      <c r="D46" s="2"/>
      <c r="E46" s="2"/>
      <c r="F46" s="2"/>
      <c r="G46" s="2"/>
      <c r="H46" s="2"/>
    </row>
    <row r="47" spans="1:9" ht="15" x14ac:dyDescent="0.3">
      <c r="A47" s="2"/>
      <c r="B47" s="2"/>
      <c r="C47" s="2"/>
      <c r="D47" s="2"/>
      <c r="E47" s="2"/>
      <c r="F47" s="2"/>
      <c r="G47" s="2"/>
      <c r="H47" s="12"/>
    </row>
    <row r="48" spans="1:9" ht="15" x14ac:dyDescent="0.3">
      <c r="A48" s="69"/>
      <c r="B48" s="69" t="s">
        <v>254</v>
      </c>
      <c r="C48" s="69"/>
      <c r="D48" s="69"/>
      <c r="E48" s="69"/>
      <c r="F48" s="69"/>
      <c r="G48" s="2"/>
      <c r="H48" s="12"/>
    </row>
    <row r="49" spans="1:8" ht="15" x14ac:dyDescent="0.3">
      <c r="A49" s="2"/>
      <c r="B49" s="2" t="s">
        <v>253</v>
      </c>
      <c r="C49" s="2"/>
      <c r="D49" s="2"/>
      <c r="E49" s="2"/>
      <c r="F49" s="2"/>
      <c r="G49" s="2"/>
      <c r="H49" s="12"/>
    </row>
    <row r="50" spans="1:8" x14ac:dyDescent="0.2">
      <c r="A50" s="66"/>
      <c r="B50" s="66" t="s">
        <v>127</v>
      </c>
      <c r="C50" s="66"/>
      <c r="D50" s="66"/>
      <c r="E50" s="66"/>
      <c r="F50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 x14ac:dyDescent="0.3">
      <c r="A1" s="74" t="s">
        <v>410</v>
      </c>
      <c r="B1" s="74"/>
      <c r="C1" s="77"/>
      <c r="D1" s="77"/>
      <c r="E1" s="77"/>
      <c r="F1" s="77"/>
      <c r="G1" s="463" t="s">
        <v>97</v>
      </c>
      <c r="H1" s="463"/>
    </row>
    <row r="2" spans="1:10" ht="15" x14ac:dyDescent="0.3">
      <c r="A2" s="76" t="s">
        <v>128</v>
      </c>
      <c r="B2" s="74"/>
      <c r="C2" s="77"/>
      <c r="D2" s="77"/>
      <c r="E2" s="77"/>
      <c r="F2" s="77"/>
      <c r="G2" s="461" t="str">
        <f>'ფორმა N1'!L2</f>
        <v>22/09/2020-12/10-2020</v>
      </c>
      <c r="H2" s="461"/>
    </row>
    <row r="3" spans="1:10" ht="15" x14ac:dyDescent="0.3">
      <c r="A3" s="76"/>
      <c r="B3" s="76"/>
      <c r="C3" s="76"/>
      <c r="D3" s="76"/>
      <c r="E3" s="76"/>
      <c r="F3" s="76"/>
      <c r="G3" s="257"/>
      <c r="H3" s="257"/>
    </row>
    <row r="4" spans="1:10" ht="15" x14ac:dyDescent="0.3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16" t="str">
        <f>'ფორმა N1'!A5</f>
        <v>პ/პ  ახალი ქრისტიან -დემოკრატები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56"/>
      <c r="B7" s="256"/>
      <c r="C7" s="256"/>
      <c r="D7" s="256"/>
      <c r="E7" s="256"/>
      <c r="F7" s="256"/>
      <c r="G7" s="78"/>
      <c r="H7" s="78"/>
    </row>
    <row r="8" spans="1:10" ht="30" x14ac:dyDescent="0.2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2" t="s">
        <v>319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2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 x14ac:dyDescent="0.3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5" x14ac:dyDescent="0.3">
      <c r="A36" s="211" t="s">
        <v>411</v>
      </c>
      <c r="B36" s="211"/>
      <c r="C36" s="210"/>
      <c r="D36" s="210"/>
      <c r="E36" s="210"/>
      <c r="F36" s="210"/>
      <c r="G36" s="210"/>
      <c r="H36" s="182"/>
      <c r="I36" s="182"/>
    </row>
    <row r="37" spans="1:9" ht="15" x14ac:dyDescent="0.3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5" x14ac:dyDescent="0.3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5" x14ac:dyDescent="0.3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 x14ac:dyDescent="0.2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 x14ac:dyDescent="0.3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 x14ac:dyDescent="0.3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 x14ac:dyDescent="0.3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 x14ac:dyDescent="0.3">
      <c r="A44" s="188"/>
      <c r="B44" s="188"/>
      <c r="C44" s="188" t="s">
        <v>376</v>
      </c>
      <c r="D44" s="188"/>
      <c r="E44" s="210"/>
      <c r="F44" s="188"/>
      <c r="G44" s="188"/>
      <c r="H44" s="182"/>
      <c r="I44" s="189"/>
    </row>
    <row r="45" spans="1:9" ht="15" x14ac:dyDescent="0.3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 x14ac:dyDescent="0.2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ფორმა 15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Users</cp:lastModifiedBy>
  <cp:lastPrinted>2020-10-13T16:48:42Z</cp:lastPrinted>
  <dcterms:created xsi:type="dcterms:W3CDTF">2011-12-27T13:20:18Z</dcterms:created>
  <dcterms:modified xsi:type="dcterms:W3CDTF">2020-10-13T16:52:55Z</dcterms:modified>
</cp:coreProperties>
</file>